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1411" documentId="13_ncr:1_{5E90C9CA-DDA5-4FA2-88CA-0DF2CFC63F57}" xr6:coauthVersionLast="47" xr6:coauthVersionMax="47" xr10:uidLastSave="{C1601407-7581-4BC0-98E7-050FDEBE2E89}"/>
  <bookViews>
    <workbookView xWindow="28680" yWindow="-105" windowWidth="29040" windowHeight="15840" tabRatio="891" activeTab="10" xr2:uid="{C51B144C-A76D-124C-88A7-EE89AF2F366A}"/>
  </bookViews>
  <sheets>
    <sheet name="INTRODUCTION" sheetId="17" r:id="rId1"/>
    <sheet name="Social Media ECVA EiU" sheetId="14" r:id="rId2"/>
    <sheet name="Social Media Other" sheetId="15" r:id="rId3"/>
    <sheet name="Non Social Media" sheetId="16" r:id="rId4"/>
    <sheet name="ECC Payments to Simon Harris" sheetId="1" r:id="rId5"/>
    <sheet name="Onward Payments  Simon Harris" sheetId="2" r:id="rId6"/>
    <sheet name="Emmy McCarthy" sheetId="3" r:id="rId7"/>
    <sheet name="Prince of Wales Pub" sheetId="4" r:id="rId8"/>
    <sheet name="Central Law CIC" sheetId="5" r:id="rId9"/>
    <sheet name="Rob Pilley" sheetId="11" r:id="rId10"/>
    <sheet name="Jon Morter" sheetId="6" r:id="rId11"/>
    <sheet name="Neel Mookerjee" sheetId="7" r:id="rId12"/>
    <sheet name="Anna Harris" sheetId="12" r:id="rId13"/>
    <sheet name="Jonny Searle Consulting Ltd" sheetId="8" r:id="rId14"/>
    <sheet name="Jake Searle" sheetId="13" r:id="rId15"/>
    <sheet name="Better Divorce Course" sheetId="9"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6" l="1"/>
  <c r="D7" i="14"/>
  <c r="E7" i="14"/>
  <c r="F7" i="14"/>
  <c r="L7" i="14"/>
  <c r="C8" i="16"/>
  <c r="F8" i="16"/>
  <c r="G8" i="16"/>
  <c r="H8" i="16"/>
  <c r="I8" i="16"/>
  <c r="J8" i="16"/>
  <c r="K8" i="16"/>
  <c r="B8" i="16"/>
  <c r="E13" i="15"/>
  <c r="I13" i="15"/>
  <c r="L13" i="15"/>
  <c r="B12" i="15"/>
  <c r="D7" i="16" l="1"/>
  <c r="E5" i="16"/>
  <c r="K12" i="15"/>
  <c r="J12" i="15"/>
  <c r="H12" i="15"/>
  <c r="G12" i="15"/>
  <c r="D12" i="15"/>
  <c r="D13" i="15" s="1"/>
  <c r="C12" i="15"/>
  <c r="C13" i="15" s="1"/>
  <c r="K11" i="15"/>
  <c r="B11" i="15"/>
  <c r="G10" i="15"/>
  <c r="H9" i="15"/>
  <c r="B9" i="15"/>
  <c r="B8" i="15"/>
  <c r="M8" i="15" s="1"/>
  <c r="J7" i="15"/>
  <c r="J13" i="15" s="1"/>
  <c r="H7" i="15"/>
  <c r="F7" i="15"/>
  <c r="F13" i="15" s="1"/>
  <c r="B7" i="15"/>
  <c r="B6" i="15"/>
  <c r="M6" i="15" s="1"/>
  <c r="H5" i="15"/>
  <c r="B5" i="15"/>
  <c r="K6" i="14"/>
  <c r="K7" i="14" s="1"/>
  <c r="J6" i="14"/>
  <c r="J7" i="14" s="1"/>
  <c r="I6" i="14"/>
  <c r="I7" i="14" s="1"/>
  <c r="H6" i="14"/>
  <c r="H7" i="14" s="1"/>
  <c r="G6" i="14"/>
  <c r="G7" i="14" s="1"/>
  <c r="C6" i="14"/>
  <c r="C7" i="14" s="1"/>
  <c r="B6" i="14"/>
  <c r="B7" i="14" s="1"/>
  <c r="E47" i="1"/>
  <c r="D47" i="1"/>
  <c r="B83" i="2"/>
  <c r="D14" i="13"/>
  <c r="C14" i="13"/>
  <c r="E9" i="9"/>
  <c r="D9" i="9"/>
  <c r="E14" i="13"/>
  <c r="E15" i="8"/>
  <c r="D15" i="8"/>
  <c r="E10" i="12"/>
  <c r="D10" i="12"/>
  <c r="E22" i="7"/>
  <c r="D22" i="7"/>
  <c r="E19" i="6"/>
  <c r="D19" i="6"/>
  <c r="E13" i="11"/>
  <c r="D13" i="11"/>
  <c r="K13" i="15" l="1"/>
  <c r="B13" i="15"/>
  <c r="H13" i="15"/>
  <c r="G13" i="15"/>
  <c r="M5" i="16"/>
  <c r="E8" i="16"/>
  <c r="M6" i="16"/>
  <c r="L8" i="16"/>
  <c r="M7" i="16"/>
  <c r="D8" i="16"/>
  <c r="M10" i="15"/>
  <c r="M5" i="15"/>
  <c r="M6" i="14"/>
  <c r="M7" i="14" s="1"/>
  <c r="M9" i="15"/>
  <c r="M12" i="15"/>
  <c r="M11" i="15"/>
  <c r="M7" i="15"/>
  <c r="E13" i="5"/>
  <c r="D13" i="5"/>
  <c r="E33" i="4"/>
  <c r="D33" i="4"/>
  <c r="E10" i="3"/>
  <c r="D10" i="3"/>
  <c r="M8" i="16" l="1"/>
  <c r="M13" i="15"/>
  <c r="C9" i="9"/>
  <c r="C15" i="8"/>
  <c r="C10" i="12"/>
  <c r="C22" i="7"/>
  <c r="C19" i="6"/>
  <c r="C13" i="11"/>
  <c r="C13" i="5"/>
  <c r="C10" i="3"/>
  <c r="C47" i="1"/>
  <c r="C33" i="4"/>
  <c r="F81" i="2" l="1"/>
  <c r="G81" i="2"/>
  <c r="H81" i="2"/>
  <c r="E81" i="2"/>
  <c r="H83" i="2" l="1"/>
</calcChain>
</file>

<file path=xl/sharedStrings.xml><?xml version="1.0" encoding="utf-8"?>
<sst xmlns="http://schemas.openxmlformats.org/spreadsheetml/2006/main" count="1589" uniqueCount="389">
  <si>
    <t>Summary of payments ECC has made directly to Essex Coronavirus Action / Essex is United / Simon Harris</t>
  </si>
  <si>
    <t>Period April 2017 - March 2024</t>
  </si>
  <si>
    <t>Simon Harris</t>
  </si>
  <si>
    <t>Emmy McCarthy</t>
  </si>
  <si>
    <t>Prince of Wales Pub</t>
  </si>
  <si>
    <t>Central Law CIC</t>
  </si>
  <si>
    <t>Rob Pilley</t>
  </si>
  <si>
    <t>Jon Morter</t>
  </si>
  <si>
    <t>Neel Mookherjee</t>
  </si>
  <si>
    <t>Anna Harris</t>
  </si>
  <si>
    <t>Johnny Searle Consulting</t>
  </si>
  <si>
    <t>Jake Searle</t>
  </si>
  <si>
    <t>Better Divorce Course</t>
  </si>
  <si>
    <t>Total</t>
  </si>
  <si>
    <t>Social Media - Essex Coronavirus Action/Essex is United</t>
  </si>
  <si>
    <t>ECVA/Essex is United</t>
  </si>
  <si>
    <t>Summary of payments ECC has made directly to other social media suppliers</t>
  </si>
  <si>
    <t>Other Social Media</t>
  </si>
  <si>
    <t>This is your life</t>
  </si>
  <si>
    <t>Never too late mate</t>
  </si>
  <si>
    <t>Essex is Green</t>
  </si>
  <si>
    <t>Dementia</t>
  </si>
  <si>
    <t>Essex is Smokefree</t>
  </si>
  <si>
    <t>Community mapping/Admins group</t>
  </si>
  <si>
    <t>Veterans/Serving personnel</t>
  </si>
  <si>
    <t xml:space="preserve">Others </t>
  </si>
  <si>
    <t>Summary of payments ECC has made to non social media suppliers</t>
  </si>
  <si>
    <t>Period April 2019 - March 2024</t>
  </si>
  <si>
    <t>Other</t>
  </si>
  <si>
    <t>Meals</t>
  </si>
  <si>
    <t>Detailed transactions of payments ECC has made directly to Simon Harris</t>
  </si>
  <si>
    <t>Period: April 2019 to March 2024</t>
  </si>
  <si>
    <t>Source of Funding</t>
  </si>
  <si>
    <t xml:space="preserve">Payment No. </t>
  </si>
  <si>
    <t>Date</t>
  </si>
  <si>
    <t>Payments from ECC System</t>
  </si>
  <si>
    <t>ECC Base Funding</t>
  </si>
  <si>
    <t>Specific External Funding</t>
  </si>
  <si>
    <t>Purpose</t>
  </si>
  <si>
    <t>Timeline</t>
  </si>
  <si>
    <t>Spend Approved by</t>
  </si>
  <si>
    <t>Evidence of Spend Approval</t>
  </si>
  <si>
    <t>System Approver</t>
  </si>
  <si>
    <t>Agreement Located</t>
  </si>
  <si>
    <t>Signed by Provider</t>
  </si>
  <si>
    <t>Signed by Commissioner</t>
  </si>
  <si>
    <t>Outcomes Monitored (Approach)</t>
  </si>
  <si>
    <t>United in Kind</t>
  </si>
  <si>
    <t>NO INFORMATION TO SUPPORT THIS</t>
  </si>
  <si>
    <r>
      <rPr>
        <b/>
        <sz val="11"/>
        <color rgb="FF000000"/>
        <rFont val="Calibri"/>
        <scheme val="minor"/>
      </rPr>
      <t xml:space="preserve">KIRSTY O'CALLAGHAN
</t>
    </r>
    <r>
      <rPr>
        <sz val="11"/>
        <color rgb="FF000000"/>
        <rFont val="Calibri"/>
        <scheme val="minor"/>
      </rPr>
      <t xml:space="preserve">HEAD OF STRENGTHENING COMMUNITIES / LEAD COMMISSIONER / </t>
    </r>
    <r>
      <rPr>
        <b/>
        <sz val="11"/>
        <color rgb="FF000000"/>
        <rFont val="Calibri"/>
        <scheme val="minor"/>
      </rPr>
      <t xml:space="preserve">MIKE GOGARTY </t>
    </r>
    <r>
      <rPr>
        <sz val="11"/>
        <color rgb="FF000000"/>
        <rFont val="Calibri"/>
        <scheme val="minor"/>
      </rPr>
      <t>DIRECTOR OF PUBLIC HEALTH</t>
    </r>
  </si>
  <si>
    <t>NO SUPPORTING DOCUMENTATION</t>
  </si>
  <si>
    <t xml:space="preserve">Gogarty, Mr. Mike (£2,175.00)
O'Callaghan, Kirsty (£600.00)
</t>
  </si>
  <si>
    <t>NO</t>
  </si>
  <si>
    <t>N/A</t>
  </si>
  <si>
    <t>Childrens Oral Health Social Media Campaign Support (6 months)</t>
  </si>
  <si>
    <t>PAUL ASHWORTH</t>
  </si>
  <si>
    <t>Ashworth, Mr. Paul</t>
  </si>
  <si>
    <t>Harwich Choir Video Production</t>
  </si>
  <si>
    <t>NO RECORDS FOUND</t>
  </si>
  <si>
    <t>KIRSTY O'CALLAGHAN</t>
  </si>
  <si>
    <t>O'Callaghan, Kirsty</t>
  </si>
  <si>
    <t>Coronavirus Social Media Campaign for Essex</t>
  </si>
  <si>
    <t>4MONTHS</t>
  </si>
  <si>
    <r>
      <rPr>
        <b/>
        <sz val="11"/>
        <color theme="1"/>
        <rFont val="Calibri"/>
        <family val="2"/>
        <scheme val="minor"/>
      </rPr>
      <t>MIKE GOGARTY</t>
    </r>
    <r>
      <rPr>
        <sz val="11"/>
        <color theme="1"/>
        <rFont val="Calibri"/>
        <family val="2"/>
        <scheme val="minor"/>
      </rPr>
      <t xml:space="preserve">
DIRECTOR OF PUBLIC HEALTH</t>
    </r>
  </si>
  <si>
    <r>
      <rPr>
        <sz val="12"/>
        <color rgb="FF000000"/>
        <rFont val="Calibri"/>
        <scheme val="minor"/>
      </rPr>
      <t xml:space="preserve">Email from </t>
    </r>
    <r>
      <rPr>
        <b/>
        <sz val="12"/>
        <color rgb="FF000000"/>
        <rFont val="Calibri"/>
        <scheme val="minor"/>
      </rPr>
      <t>KIRSTY O'CALLAGHAN</t>
    </r>
    <r>
      <rPr>
        <sz val="12"/>
        <color rgb="FF000000"/>
        <rFont val="Calibri"/>
        <scheme val="minor"/>
      </rPr>
      <t xml:space="preserve"> Lead Commissioner to </t>
    </r>
    <r>
      <rPr>
        <b/>
        <sz val="12"/>
        <color rgb="FF000000"/>
        <rFont val="Calibri"/>
        <scheme val="minor"/>
      </rPr>
      <t>MIKE GOGARTY</t>
    </r>
    <r>
      <rPr>
        <sz val="12"/>
        <color rgb="FF000000"/>
        <rFont val="Calibri"/>
        <scheme val="minor"/>
      </rPr>
      <t xml:space="preserve"> who approved the payment</t>
    </r>
  </si>
  <si>
    <t>Hughes, Mr. Ben</t>
  </si>
  <si>
    <t>Social Media Projects/Campaigns - April 2020</t>
  </si>
  <si>
    <r>
      <rPr>
        <b/>
        <sz val="11"/>
        <color theme="1"/>
        <rFont val="Calibri"/>
        <family val="2"/>
        <scheme val="minor"/>
      </rPr>
      <t>KIRSTY O'CALLAGHAN</t>
    </r>
    <r>
      <rPr>
        <sz val="11"/>
        <color theme="1"/>
        <rFont val="Calibri"/>
        <family val="2"/>
        <scheme val="minor"/>
      </rPr>
      <t xml:space="preserve">
HEAD OF STRENGTHENING COMMUNITIES / LEAD COMMISSIONER</t>
    </r>
  </si>
  <si>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t>
    </r>
  </si>
  <si>
    <t>French, Mr. Chris</t>
  </si>
  <si>
    <t>Social Media Coronavirus Campaign</t>
  </si>
  <si>
    <t>Monthly fee - for May 2020</t>
  </si>
  <si>
    <t>Email chain to support approval - Kirsty agreed £2,500pm</t>
  </si>
  <si>
    <t>YES</t>
  </si>
  <si>
    <t>ECVA Social media Campaign Support Project</t>
  </si>
  <si>
    <t>Monthly fee - for June 2020</t>
  </si>
  <si>
    <t>Social Media Coronavirus Campaign for Essex Project</t>
  </si>
  <si>
    <t>1st July 2020 - 31st December 2020</t>
  </si>
  <si>
    <t>Email Chain to support approval</t>
  </si>
  <si>
    <t>Essex is Smoke Free Content Creation Page Management of Facebook project</t>
  </si>
  <si>
    <t>15th July 2020 - 14th January 2021</t>
  </si>
  <si>
    <t>Signed Grant Agreement - KIRSTY O'CALLAGHAN as Lead Commissioner</t>
  </si>
  <si>
    <t>Essex is Green - FB Page 
(Community Management and Content Creation)</t>
  </si>
  <si>
    <t>1st August 2020 - 31st July 2021</t>
  </si>
  <si>
    <r>
      <rPr>
        <b/>
        <sz val="11"/>
        <color theme="1"/>
        <rFont val="Calibri"/>
        <family val="2"/>
        <scheme val="minor"/>
      </rPr>
      <t>CMA</t>
    </r>
    <r>
      <rPr>
        <sz val="11"/>
        <color theme="1"/>
        <rFont val="Calibri"/>
        <family val="2"/>
        <scheme val="minor"/>
      </rPr>
      <t xml:space="preserve"> REF FP/157/09/21
</t>
    </r>
    <r>
      <rPr>
        <b/>
        <sz val="11"/>
        <color theme="1"/>
        <rFont val="Calibri"/>
        <family val="2"/>
        <scheme val="minor"/>
      </rPr>
      <t>SAM KENNEDY</t>
    </r>
    <r>
      <rPr>
        <sz val="11"/>
        <color theme="1"/>
        <rFont val="Calibri"/>
        <family val="2"/>
        <scheme val="minor"/>
      </rPr>
      <t xml:space="preserve"> - LEAD COMMISSIONER</t>
    </r>
  </si>
  <si>
    <t>CMA - Author Sam Kennedy
Signed Grant Agreement</t>
  </si>
  <si>
    <t>Britton, Mrs. Charlotte Pippa</t>
  </si>
  <si>
    <t>Essex is Supporting Working Families 
(Community Management and Content Creation)</t>
  </si>
  <si>
    <t>Dementia Mentions
(Community Management and Content Creation)</t>
  </si>
  <si>
    <t>Essex is Green Additional Content</t>
  </si>
  <si>
    <t>CMA - Author Sam Kennedy</t>
  </si>
  <si>
    <t>Never too Late Mate - FB Group
(Community Management and Content Creation)</t>
  </si>
  <si>
    <t>1st September 2020 - 31st August 2021</t>
  </si>
  <si>
    <r>
      <rPr>
        <sz val="11"/>
        <color rgb="FF000000"/>
        <rFont val="Calibri"/>
        <scheme val="minor"/>
      </rPr>
      <t xml:space="preserve">Grant Agreement </t>
    </r>
    <r>
      <rPr>
        <b/>
        <sz val="11"/>
        <color rgb="FF000000"/>
        <rFont val="Calibri"/>
        <scheme val="minor"/>
      </rPr>
      <t>KIRSTY O'CALLAGHAN</t>
    </r>
    <r>
      <rPr>
        <sz val="11"/>
        <color rgb="FF000000"/>
        <rFont val="Calibri"/>
        <scheme val="minor"/>
      </rPr>
      <t xml:space="preserve"> as Lead Commissioner - unsigned by commissioner</t>
    </r>
  </si>
  <si>
    <t>Social Media Consultancy Cervical Smear Campaign and Christmas Video</t>
  </si>
  <si>
    <t>Email chain to support approval</t>
  </si>
  <si>
    <t>ECVA Video Content Creation</t>
  </si>
  <si>
    <r>
      <rPr>
        <sz val="11"/>
        <color rgb="FF000000"/>
        <rFont val="Calibri"/>
        <scheme val="minor"/>
      </rPr>
      <t xml:space="preserve">Email chain - </t>
    </r>
    <r>
      <rPr>
        <b/>
        <sz val="11"/>
        <color rgb="FF000000"/>
        <rFont val="Calibri"/>
        <scheme val="minor"/>
      </rPr>
      <t>KIRSTY O'CALLAGHAN</t>
    </r>
    <r>
      <rPr>
        <sz val="11"/>
        <color rgb="FF000000"/>
        <rFont val="Calibri"/>
        <scheme val="minor"/>
      </rPr>
      <t xml:space="preserve"> copied in as Head of Strengthening Communities</t>
    </r>
  </si>
  <si>
    <t xml:space="preserve"> This is Your Life Campaign Content</t>
  </si>
  <si>
    <r>
      <t xml:space="preserve">Project Approved by </t>
    </r>
    <r>
      <rPr>
        <b/>
        <sz val="11"/>
        <color theme="1"/>
        <rFont val="Calibri"/>
        <family val="2"/>
        <scheme val="minor"/>
      </rPr>
      <t>KIRSTY O'CALLAGHAN</t>
    </r>
    <r>
      <rPr>
        <sz val="11"/>
        <color theme="1"/>
        <rFont val="Calibri"/>
        <family val="2"/>
        <scheme val="minor"/>
      </rPr>
      <t xml:space="preserve"> in 2021 (First Payment) and funded by Mid Essex Hospitals Trust.
Email to approve and invoice from provider.</t>
    </r>
  </si>
  <si>
    <t>REGULAR JOINT COMMISSIOING MEETINGS (KIRSTY O'CALLAGHAN AND FUNDER
(see email trail)</t>
  </si>
  <si>
    <t xml:space="preserve">COVID Response to engourage participation takee-up of COVID vaccine </t>
  </si>
  <si>
    <t>ECVA Additional Capacity in Community Campaign Project</t>
  </si>
  <si>
    <t>UNKNOWN</t>
  </si>
  <si>
    <t>Email to approve and invoice from provider.</t>
  </si>
  <si>
    <t>Support the Volunteering TCG Programme</t>
  </si>
  <si>
    <t>1st March 2021 - 30th June 2021</t>
  </si>
  <si>
    <t>Lead Commissioner on COMF Agreement and invoice from provider.</t>
  </si>
  <si>
    <t>COMF AGREEMENT</t>
  </si>
  <si>
    <t>Traveller Support Programme (vaccination/suicide prevention)</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</si>
  <si>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PROVIDER to ask him to raise an invoice for this payment</t>
    </r>
  </si>
  <si>
    <t>Essex is Support Serving Personnel and Veterans</t>
  </si>
  <si>
    <t>1st April 2021 - 31st March 2022</t>
  </si>
  <si>
    <t>ECVA Boosting content TikTok/FB</t>
  </si>
  <si>
    <r>
      <rPr>
        <sz val="11"/>
        <color rgb="FF000000"/>
        <rFont val="Calibri"/>
        <scheme val="minor"/>
      </rPr>
      <t xml:space="preserve">Email Trail referencing conversation with </t>
    </r>
    <r>
      <rPr>
        <b/>
        <sz val="11"/>
        <color rgb="FF000000"/>
        <rFont val="Calibri"/>
        <scheme val="minor"/>
      </rPr>
      <t>KIRSTY O'CALLAGHAN</t>
    </r>
    <r>
      <rPr>
        <sz val="11"/>
        <color rgb="FF000000"/>
        <rFont val="Calibri"/>
        <scheme val="minor"/>
      </rPr>
      <t xml:space="preserve"> who is also copied into email - EMAIL AND INVOICE ATTACHED</t>
    </r>
  </si>
  <si>
    <t>ECVA Development Influencer Video Project</t>
  </si>
  <si>
    <t>ECVA Group development of Influencer Video Content</t>
  </si>
  <si>
    <t>COMF Gypsy and Traveller COVID Campaign Funding Project</t>
  </si>
  <si>
    <t>Allocated by 31st March 2022</t>
  </si>
  <si>
    <t>Lead Commissioner on COMF Agreement.</t>
  </si>
  <si>
    <t>Community Management ECVA 2021 COMF Project</t>
  </si>
  <si>
    <t>1 st April 2021 to the 30th June 2021</t>
  </si>
  <si>
    <t>COMF Strengthening Communities Administration Support Project</t>
  </si>
  <si>
    <t xml:space="preserve">CHARLOTTE BRITTON  </t>
  </si>
  <si>
    <t>Essex Coronavirus Action COMF resource to 31st March 2022 Project</t>
  </si>
  <si>
    <r>
      <rPr>
        <b/>
        <sz val="11"/>
        <color theme="1"/>
        <rFont val="Calibri"/>
        <family val="2"/>
        <scheme val="minor"/>
      </rPr>
      <t>CMA</t>
    </r>
    <r>
      <rPr>
        <sz val="11"/>
        <color theme="1"/>
        <rFont val="Calibri"/>
        <family val="2"/>
        <scheme val="minor"/>
      </rPr>
      <t xml:space="preserve"> REF FP/071/05/21
</t>
    </r>
    <r>
      <rPr>
        <b/>
        <sz val="11"/>
        <color theme="1"/>
        <rFont val="Calibri"/>
        <family val="2"/>
        <scheme val="minor"/>
      </rPr>
      <t>KIRSTY O'CALLAGHAN</t>
    </r>
    <r>
      <rPr>
        <sz val="11"/>
        <color theme="1"/>
        <rFont val="Calibri"/>
        <family val="2"/>
        <scheme val="minor"/>
      </rPr>
      <t xml:space="preserve"> - LEAD COMMISSIONER PROPOSAL TO COMF BOARD</t>
    </r>
  </si>
  <si>
    <t>This is Your Life FB Page</t>
  </si>
  <si>
    <t>Signed Grant Agreement
Project Approved by KIRSTY O'CALLAGHAN as HEAD OF STRENGTHENING COMMUNTIES in 2021 (Second Payment)
Funded by Mid Essex Hospitals Trust</t>
  </si>
  <si>
    <t>COMMISSIONER RESPONSIBILITY WITH MID ESSEX HOSPITAL TRUST</t>
  </si>
  <si>
    <t>Essex is Green - Content Development and Campaign Management</t>
  </si>
  <si>
    <t>1st August 2021 - 31st March 2022</t>
  </si>
  <si>
    <r>
      <rPr>
        <sz val="11"/>
        <color theme="1"/>
        <rFont val="Calibri"/>
        <family val="2"/>
        <scheme val="minor"/>
      </rPr>
      <t xml:space="preserve">
</t>
    </r>
    <r>
      <rPr>
        <b/>
        <sz val="11"/>
        <color theme="1"/>
        <rFont val="Calibri"/>
        <family val="2"/>
        <scheme val="minor"/>
      </rPr>
      <t>SAM KENNEDY</t>
    </r>
    <r>
      <rPr>
        <sz val="11"/>
        <color theme="1"/>
        <rFont val="Calibri"/>
        <family val="2"/>
        <scheme val="minor"/>
      </rPr>
      <t xml:space="preserve"> - LEAD COMMISSIONER</t>
    </r>
  </si>
  <si>
    <t>WEEKLY EMAIL AND MONTHLY COMMISSIONER MEETINGS</t>
  </si>
  <si>
    <t>Essex is Green 22/23
(Campaign Management and Content Creation)</t>
  </si>
  <si>
    <t>1st April 2022 - 31st March 2023</t>
  </si>
  <si>
    <t>Governance - Waiver FS-Case-416866814
CMA - Author Sam Kennedy</t>
  </si>
  <si>
    <t>This is Your Life 22/23</t>
  </si>
  <si>
    <t>1st April 2022 - end of Project</t>
  </si>
  <si>
    <t>Governance - Waiver FS-Case-416866814
Signed Grant Agreement
Project Approved by KIRSTY O'CALLAGHAN as HEAD OF STRENGTHENING COMMUNTIES in 2021 (Last Payment) (see email trail)
Funded by Mid Essex Hospitals Trust</t>
  </si>
  <si>
    <t>Never too Late Mate 22/23
(Campaign Management and Content Creation)</t>
  </si>
  <si>
    <r>
      <rPr>
        <b/>
        <sz val="11"/>
        <color theme="1"/>
        <rFont val="Calibri"/>
        <family val="2"/>
        <scheme val="minor"/>
      </rPr>
      <t>CHARLOTTE BRITTON</t>
    </r>
    <r>
      <rPr>
        <sz val="11"/>
        <color theme="1"/>
        <rFont val="Calibri"/>
        <family val="2"/>
        <scheme val="minor"/>
      </rPr>
      <t xml:space="preserve">
HEAD OF STRENGTHENING COMMUNITIES / LEAD COMMISSIONER</t>
    </r>
  </si>
  <si>
    <t>Governance - Waiver FS-Case-416866814S
igned Grant Agreement</t>
  </si>
  <si>
    <t>WEEKLY COMMISSIONER MEETINGS</t>
  </si>
  <si>
    <t>Veterans 22/23
(Campaign Management and Content Creation)</t>
  </si>
  <si>
    <t>Governance - Waiver FS-Case-416866814
Signed Grant Agreement</t>
  </si>
  <si>
    <t>OFFICER ENGAGEMENT</t>
  </si>
  <si>
    <t>Climate Action Films 22/23</t>
  </si>
  <si>
    <t>MONTHLY COMMISSIONER MEETINGS</t>
  </si>
  <si>
    <t>Digital Communities Essex is Green 23/24
(Campaign Management and Content Creation)</t>
  </si>
  <si>
    <t>1st April 2023 - 31st March 2024</t>
  </si>
  <si>
    <t>CMA - Author Sam Kennedy
Minimum Financial Assistance Documentation - approach taken in consultation with Procurement for 1 year extension for review of approach</t>
  </si>
  <si>
    <t>Wightman, Lucy</t>
  </si>
  <si>
    <t>Digital Communties Never too Late Mate 23/24
(Campaign Management and Content Creation)</t>
  </si>
  <si>
    <t>Minimum Financial Assistance Documentation - approach taken in consultation with Procurement for 1 year extension for review of approach</t>
  </si>
  <si>
    <t>Digital Communities Veterans 23/24
(Campaign Management and Content Creation)</t>
  </si>
  <si>
    <t>Digitial Communities Essex is United 23/24 (Year 3 of a three year Grant Agreement
(Campaign Management and Content Creation)</t>
  </si>
  <si>
    <r>
      <rPr>
        <sz val="11"/>
        <color rgb="FF000000"/>
        <rFont val="Calibri"/>
        <scheme val="minor"/>
      </rPr>
      <t xml:space="preserve">Grant Agreement </t>
    </r>
    <r>
      <rPr>
        <b/>
        <sz val="11"/>
        <color rgb="FF000000"/>
        <rFont val="Calibri"/>
        <scheme val="minor"/>
      </rPr>
      <t>KIRSTY O'CALLAGHAN</t>
    </r>
    <r>
      <rPr>
        <sz val="11"/>
        <color rgb="FF000000"/>
        <rFont val="Calibri"/>
        <scheme val="minor"/>
      </rPr>
      <t xml:space="preserve"> as Lead Commissioner - unsigned by PROVIDER</t>
    </r>
  </si>
  <si>
    <t>TOTAL</t>
  </si>
  <si>
    <t>Information provided by Simon Harris detailing payments he has made to third parties</t>
  </si>
  <si>
    <t>Please note that this information is supplied based on information given to ECC by Simon Harris which has been requested under the Freedom of Information Act 2000.  We have no reason to doubt the accuracy of the information but we are not in a position to verify it.</t>
  </si>
  <si>
    <t>Amount</t>
  </si>
  <si>
    <t>Payee</t>
  </si>
  <si>
    <t>Description</t>
  </si>
  <si>
    <t>Social Media Influencers</t>
  </si>
  <si>
    <t>Salaries COVID Volunteer Onboarding Staff</t>
  </si>
  <si>
    <t>Traveller Documentary</t>
  </si>
  <si>
    <t>EIU Mapping</t>
  </si>
  <si>
    <t>Glorious Management</t>
  </si>
  <si>
    <t>Naomi Cooper Videos For EIU</t>
  </si>
  <si>
    <t>redacted</t>
  </si>
  <si>
    <t>Covid Vaccination Centre Duties</t>
  </si>
  <si>
    <t>Traveller Mental Health Documentary</t>
  </si>
  <si>
    <t>Darren Dowling</t>
  </si>
  <si>
    <t>Dazza Videos For EIU</t>
  </si>
  <si>
    <t>Voiceover Work For An EIU Animation</t>
  </si>
  <si>
    <t>Millie-Bea Pantry</t>
  </si>
  <si>
    <t>EIU Group Mapping</t>
  </si>
  <si>
    <t>EIU Community Management</t>
  </si>
  <si>
    <t>Everyman Media</t>
  </si>
  <si>
    <t>TryLife Video Launch Event</t>
  </si>
  <si>
    <t>Peter Stevens</t>
  </si>
  <si>
    <t>Prince Of Wales, Stow Maries</t>
  </si>
  <si>
    <t>EIU Influencer Provision</t>
  </si>
  <si>
    <t>EIU Content Creation and Community Management</t>
  </si>
  <si>
    <t>Pixelin Ltd</t>
  </si>
  <si>
    <t>EIU / Mind Your Head Project</t>
  </si>
  <si>
    <t>Paddy Lennox</t>
  </si>
  <si>
    <t>Detailed transactions of payments ECC has made directly to Emmy McCarthy</t>
  </si>
  <si>
    <t>Period: April 2019 to March 2021</t>
  </si>
  <si>
    <t>Grant Agreement Located</t>
  </si>
  <si>
    <t>17/01/2020</t>
  </si>
  <si>
    <t>Facebook Consultancy 2019-2020</t>
  </si>
  <si>
    <t>1ST July 2019 - 1st March 2020</t>
  </si>
  <si>
    <r>
      <rPr>
        <b/>
        <sz val="11"/>
        <color rgb="FF000000"/>
        <rFont val="Calibri"/>
        <scheme val="minor"/>
      </rPr>
      <t xml:space="preserve">KIRSTY O'CALLAGHAN
</t>
    </r>
    <r>
      <rPr>
        <sz val="11"/>
        <color rgb="FF000000"/>
        <rFont val="Calibri"/>
        <scheme val="minor"/>
      </rPr>
      <t>HEAD OF STRENGTHENING COMMUNITIES / LEAD COMMISSIONER</t>
    </r>
  </si>
  <si>
    <r>
      <rPr>
        <sz val="11"/>
        <color rgb="FF000000"/>
        <rFont val="Calibri"/>
        <scheme val="minor"/>
      </rPr>
      <t xml:space="preserve">Email to support - with reference to </t>
    </r>
    <r>
      <rPr>
        <b/>
        <sz val="11"/>
        <color rgb="FF000000"/>
        <rFont val="Calibri"/>
        <scheme val="minor"/>
      </rPr>
      <t>KIRSTY O'CALLAGHAN</t>
    </r>
    <r>
      <rPr>
        <sz val="11"/>
        <color rgb="FF000000"/>
        <rFont val="Calibri"/>
        <scheme val="minor"/>
      </rPr>
      <t xml:space="preserve"> as Client Representative</t>
    </r>
  </si>
  <si>
    <t>Coggins, Mr. Adrian</t>
  </si>
  <si>
    <t>Community Strategy and Execution for COVID</t>
  </si>
  <si>
    <r>
      <t xml:space="preserve">Email from </t>
    </r>
    <r>
      <rPr>
        <b/>
        <sz val="11"/>
        <color theme="1"/>
        <rFont val="Calibri"/>
        <family val="2"/>
        <scheme val="minor"/>
      </rPr>
      <t>KIRSTY OCALLAGHAN</t>
    </r>
    <r>
      <rPr>
        <sz val="11"/>
        <color theme="1"/>
        <rFont val="Calibri"/>
        <family val="2"/>
        <scheme val="minor"/>
      </rPr>
      <t xml:space="preserve"> Lead Commissionr to </t>
    </r>
    <r>
      <rPr>
        <b/>
        <sz val="11"/>
        <color theme="1"/>
        <rFont val="Calibri"/>
        <family val="2"/>
        <scheme val="minor"/>
      </rPr>
      <t>MIKE GOGARTY</t>
    </r>
    <r>
      <rPr>
        <sz val="11"/>
        <color theme="1"/>
        <rFont val="Calibri"/>
        <family val="2"/>
        <scheme val="minor"/>
      </rPr>
      <t xml:space="preserve"> who approved the payment</t>
    </r>
  </si>
  <si>
    <t>Social Media Coronavirus Campaign for Essex (Essex Coronavirus Action Group)</t>
  </si>
  <si>
    <r>
      <rPr>
        <sz val="11"/>
        <color rgb="FF000000"/>
        <rFont val="Calibri"/>
        <scheme val="minor"/>
      </rPr>
      <t xml:space="preserve">Unsigned Grant Agreement  with </t>
    </r>
    <r>
      <rPr>
        <b/>
        <sz val="11"/>
        <color rgb="FF000000"/>
        <rFont val="Calibri"/>
        <scheme val="minor"/>
      </rPr>
      <t>KIRSTY O'CALLAGHAN</t>
    </r>
    <r>
      <rPr>
        <sz val="11"/>
        <color rgb="FF000000"/>
        <rFont val="Calibri"/>
        <scheme val="minor"/>
      </rPr>
      <t xml:space="preserve"> as Commissioning Lead</t>
    </r>
  </si>
  <si>
    <t>Detailed transactions of payments ECC has made directly to Prince of Wales Pub</t>
  </si>
  <si>
    <t>Period: April 2019 to March 2022</t>
  </si>
  <si>
    <t>Delivering Meals to Vulnerable Residents  across the Maldon District, Dengie Peninsular and South Woodham Ferrers</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</si>
  <si>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 1- ECC COVID 19 27 03 20</t>
    </r>
  </si>
  <si>
    <t>05/05/2020</t>
  </si>
  <si>
    <t>APRIL 
2020</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</si>
  <si>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NO2 - C19</t>
    </r>
  </si>
  <si>
    <t>Gogarty, Mr. Mike</t>
  </si>
  <si>
    <t>MAY
2020</t>
  </si>
  <si>
    <r>
      <rPr>
        <sz val="11"/>
        <color rgb="FF000000"/>
        <rFont val="Calibri"/>
        <scheme val="minor"/>
      </rPr>
      <t xml:space="preserve">EMAIL INVOICE FROM PROVIDER TO  </t>
    </r>
    <r>
      <rPr>
        <b/>
        <sz val="11"/>
        <color rgb="FF000000"/>
        <rFont val="Calibri"/>
        <scheme val="minor"/>
      </rPr>
      <t>KIRSTY O'CALLAGHAN</t>
    </r>
    <r>
      <rPr>
        <sz val="11"/>
        <color rgb="FF000000"/>
        <rFont val="Calibri"/>
        <scheme val="minor"/>
      </rPr>
      <t xml:space="preserve"> AS LEAD COMMISSIONER TO APPROVE PAYMENT</t>
    </r>
  </si>
  <si>
    <t>JUNE
2020</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</si>
  <si>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UP TO SEPTEMBER 2020
INVOICE NO4 - C19</t>
    </r>
  </si>
  <si>
    <t>Meal Services Grant for Holiday Hunger</t>
  </si>
  <si>
    <r>
      <rPr>
        <sz val="11"/>
        <color rgb="FF000000"/>
        <rFont val="Calibri"/>
        <scheme val="minor"/>
      </rPr>
      <t xml:space="preserve">UNSIGNED GRANT AGREEMENT WITH </t>
    </r>
    <r>
      <rPr>
        <b/>
        <sz val="11"/>
        <color rgb="FF000000"/>
        <rFont val="Calibri"/>
        <scheme val="minor"/>
      </rPr>
      <t>KIRSTY O'CALLAGHAN</t>
    </r>
    <r>
      <rPr>
        <sz val="11"/>
        <color rgb="FF000000"/>
        <rFont val="Calibri"/>
        <scheme val="minor"/>
      </rPr>
      <t xml:space="preserve"> AS HEAD OF STRENGTHENING COMMUNITS AS LEAD COMMISSIONER
INVOICE NO5 - C19</t>
    </r>
  </si>
  <si>
    <t>JULY
2020</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</si>
  <si>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UP TO SEPTEMBER 2020
INVOICE NO6 - C19</t>
    </r>
  </si>
  <si>
    <t>AUG
2020</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</si>
  <si>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UP TO SEPTEMBER 2020
INVOICE NO7 - C19</t>
    </r>
  </si>
  <si>
    <t>N0</t>
  </si>
  <si>
    <t>OCT
2020</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</si>
  <si>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NO8 - C19</t>
    </r>
  </si>
  <si>
    <t>November 2020 - March 2021</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</si>
  <si>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NO9 - C19</t>
    </r>
  </si>
  <si>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NO10 - C19</t>
    </r>
  </si>
  <si>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NO11 - C19</t>
    </r>
  </si>
  <si>
    <t>Additional Funding for Christmas Period - for food delivery service.</t>
  </si>
  <si>
    <t>Christmas 2021</t>
  </si>
  <si>
    <r>
      <rPr>
        <sz val="11"/>
        <color rgb="FF000000"/>
        <rFont val="Calibri"/>
        <scheme val="minor"/>
      </rPr>
      <t xml:space="preserve">EMAIL TO </t>
    </r>
    <r>
      <rPr>
        <b/>
        <sz val="11"/>
        <color rgb="FF000000"/>
        <rFont val="Calibri"/>
        <scheme val="minor"/>
      </rPr>
      <t>KIRSTY O'CALLAGHAN</t>
    </r>
    <r>
      <rPr>
        <sz val="11"/>
        <color rgb="FF000000"/>
        <rFont val="Calibri"/>
        <scheme val="minor"/>
      </rPr>
      <t xml:space="preserve"> TO APPROVE PAYMENT
INVOICE NO12 - C19</t>
    </r>
  </si>
  <si>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NO221 - C19</t>
    </r>
  </si>
  <si>
    <t>Adult Social Care - Lychgate Care Home</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</si>
  <si>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221C19 ECCMCHVMG</t>
    </r>
  </si>
  <si>
    <t>Griffiths, Mr. Simon</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</si>
  <si>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NO521 - C19</t>
    </r>
  </si>
  <si>
    <t>Adult Social Care - this is support to Bridge Marsh Care Home £7,000 plus VAT (TWICE DAILY MEALS)</t>
  </si>
  <si>
    <t>SIMON GRIFFITHS, Director of Adult Social Care</t>
  </si>
  <si>
    <t xml:space="preserve">INVOICE 621 C19  ECC BCHVMG </t>
  </si>
  <si>
    <r>
      <rPr>
        <b/>
        <sz val="11"/>
        <color rgb="FF000000"/>
        <rFont val="Calibri"/>
        <scheme val="minor"/>
      </rPr>
      <t xml:space="preserve">KIRSTY O'CALLAGHAN 
</t>
    </r>
    <r>
      <rPr>
        <sz val="11"/>
        <color rgb="FF000000"/>
        <rFont val="Calibri"/>
        <scheme val="minor"/>
      </rPr>
      <t>INVOICE 721 C19 ECC VMG</t>
    </r>
  </si>
  <si>
    <t>Adult Social Care -BRIDGEMARSH CARE HOME</t>
  </si>
  <si>
    <r>
      <rPr>
        <b/>
        <sz val="11"/>
        <color rgb="FF000000"/>
        <rFont val="Calibri"/>
        <scheme val="minor"/>
      </rPr>
      <t xml:space="preserve">SIMON GRIFFITHS
</t>
    </r>
    <r>
      <rPr>
        <sz val="11"/>
        <color rgb="FF000000"/>
        <rFont val="Calibri"/>
        <scheme val="minor"/>
      </rPr>
      <t>INVOICE 421 C19 ECC BCHVMG</t>
    </r>
  </si>
  <si>
    <t>Adult Social Care - Bridgemarsh care home FROM BUDGET CODE TSPJ0478</t>
  </si>
  <si>
    <r>
      <rPr>
        <sz val="11"/>
        <color rgb="FF000000"/>
        <rFont val="Calibri"/>
        <scheme val="minor"/>
      </rPr>
      <t xml:space="preserve">EMAIL TO </t>
    </r>
    <r>
      <rPr>
        <b/>
        <sz val="11"/>
        <color rgb="FF000000"/>
        <rFont val="Calibri"/>
        <scheme val="minor"/>
      </rPr>
      <t>KIRSTY O'CALLAGHAN</t>
    </r>
    <r>
      <rPr>
        <sz val="11"/>
        <color rgb="FF000000"/>
        <rFont val="Calibri"/>
        <scheme val="minor"/>
      </rPr>
      <t xml:space="preserve"> AS LEAD COMMISSIONER TO APPROVE PAYMENT
INVOICE NO 821 ECC BCHVMG</t>
    </r>
  </si>
  <si>
    <t>Educational Trail Stow Maries Vineyard</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</si>
  <si>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APPROVING PAYMENT
INVOICE NO621 - C19</t>
    </r>
  </si>
  <si>
    <t>Meal Delivery Service Dengie, South Woodham Ferrers and Maldon</t>
  </si>
  <si>
    <r>
      <rPr>
        <b/>
        <sz val="11"/>
        <color rgb="FF000000"/>
        <rFont val="Calibri"/>
        <scheme val="minor"/>
      </rPr>
      <t xml:space="preserve">CHARLOTTE BRITTON
</t>
    </r>
    <r>
      <rPr>
        <sz val="11"/>
        <color rgb="FF000000"/>
        <rFont val="Calibri"/>
        <scheme val="minor"/>
      </rPr>
      <t xml:space="preserve">JOURNAL TRANSFER TO CHILDRENS SERVICES </t>
    </r>
  </si>
  <si>
    <t>INVOICE NO1021 - C19</t>
  </si>
  <si>
    <t>MAY - JUNE 2021</t>
  </si>
  <si>
    <r>
      <rPr>
        <b/>
        <sz val="11"/>
        <color rgb="FF000000"/>
        <rFont val="Calibri"/>
        <scheme val="minor"/>
      </rPr>
      <t xml:space="preserve">KIRSTY O'CALLAGHAN
</t>
    </r>
    <r>
      <rPr>
        <sz val="11"/>
        <color rgb="FF000000"/>
        <rFont val="Calibri"/>
        <scheme val="minor"/>
      </rPr>
      <t>HEAD OF STRENGTHENING COMMUNITIES / LEAD COMMISSIONER
JOURNAL TRANSFER TO CHILDRENS SERVICES (DONNA ADVISED)</t>
    </r>
  </si>
  <si>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NO921 - C19</t>
    </r>
  </si>
  <si>
    <t>AUG - SEPT 2021</t>
  </si>
  <si>
    <r>
      <rPr>
        <b/>
        <sz val="11"/>
        <rFont val="Calibri"/>
        <family val="2"/>
        <scheme val="minor"/>
      </rPr>
      <t>KIRSTY O'CALLAGHAN</t>
    </r>
    <r>
      <rPr>
        <sz val="11"/>
        <rFont val="Calibri"/>
        <family val="2"/>
        <scheme val="minor"/>
      </rPr>
      <t xml:space="preserve">
HEAD OF STRENGTHENING COMMUNITIES / LEAD COMMISSIONER</t>
    </r>
  </si>
  <si>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NO1022 - C19</t>
    </r>
  </si>
  <si>
    <t>OCT 
2021</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</si>
  <si>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REQUEST SUPPORT TO PROCESS PAYMENT
INVOICE NO1023 - C19</t>
    </r>
  </si>
  <si>
    <t>NOV 
2021</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</si>
  <si>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TO APPROVE PAYMENT
INVOICE NO1024 - C19</t>
    </r>
  </si>
  <si>
    <t>DEC
2021</t>
  </si>
  <si>
    <r>
      <rPr>
        <sz val="11"/>
        <color rgb="FF000000"/>
        <rFont val="Calibri"/>
        <scheme val="minor"/>
      </rPr>
      <t xml:space="preserve">INVOICE TO </t>
    </r>
    <r>
      <rPr>
        <b/>
        <sz val="11"/>
        <color rgb="FF000000"/>
        <rFont val="Calibri"/>
        <scheme val="minor"/>
      </rPr>
      <t>KIRSTY O'CALLAGHAN</t>
    </r>
    <r>
      <rPr>
        <sz val="11"/>
        <color rgb="FF000000"/>
        <rFont val="Calibri"/>
        <scheme val="minor"/>
      </rPr>
      <t xml:space="preserve"> AS LEAD COMMISSIONER TO APPROVE PAYMENT
INVOICE NO1025 - C19</t>
    </r>
  </si>
  <si>
    <t>Detailed transactions of payments ECC has made directly to Central Law CIC</t>
  </si>
  <si>
    <t>Central Law Pilot Programme 2019-2020</t>
  </si>
  <si>
    <t>2019/2020 PILOT</t>
  </si>
  <si>
    <r>
      <rPr>
        <sz val="11"/>
        <color rgb="FF000000"/>
        <rFont val="Calibri"/>
        <scheme val="minor"/>
      </rPr>
      <t xml:space="preserve">3YR GRANT AGREEMENT </t>
    </r>
    <r>
      <rPr>
        <b/>
        <sz val="11"/>
        <color rgb="FF000000"/>
        <rFont val="Calibri"/>
        <scheme val="minor"/>
      </rPr>
      <t xml:space="preserve">KIRSTY O'CALLAGHAN </t>
    </r>
    <r>
      <rPr>
        <sz val="11"/>
        <color rgb="FF000000"/>
        <rFont val="Calibri"/>
        <scheme val="minor"/>
      </rPr>
      <t>AS LEAD COMMISSIONER ON AGREEEMENT - UNSIGNED</t>
    </r>
  </si>
  <si>
    <t>YR2 Grant Funding 2021 - 2022</t>
  </si>
  <si>
    <r>
      <rPr>
        <sz val="11"/>
        <color rgb="FF000000"/>
        <rFont val="Calibri"/>
        <scheme val="minor"/>
      </rPr>
      <t>3YR GRANT AGREEMENT</t>
    </r>
    <r>
      <rPr>
        <b/>
        <sz val="11"/>
        <color rgb="FF000000"/>
        <rFont val="Calibri"/>
        <scheme val="minor"/>
      </rPr>
      <t xml:space="preserve"> KIRSTY O'CALLAGHAN </t>
    </r>
    <r>
      <rPr>
        <sz val="11"/>
        <color rgb="FF000000"/>
        <rFont val="Calibri"/>
        <scheme val="minor"/>
      </rPr>
      <t>AS LEAD COMMISSIONER ON AGREEMENT - UNSIGNED</t>
    </r>
  </si>
  <si>
    <t>Paid to Chelmsford Citizens Advice Bureau - descriptor says 
COMF Funding Central Law Service 2021-2022</t>
  </si>
  <si>
    <t>1st July 2021 - 31st March 2022</t>
  </si>
  <si>
    <r>
      <t>CMA REF FP/071/05/21 (SECTION 3.4.4) AND COMF AGREEMENT - LEAD COMMISSIONER</t>
    </r>
    <r>
      <rPr>
        <b/>
        <sz val="11"/>
        <color theme="1"/>
        <rFont val="Calibri"/>
        <family val="2"/>
        <scheme val="minor"/>
      </rPr>
      <t xml:space="preserve"> KIRSTY O'CALLAGHAN</t>
    </r>
  </si>
  <si>
    <t>Core Grant YR3    April 2022 -September 2022</t>
  </si>
  <si>
    <t>1st April 2022 - 30th Septmber 2022</t>
  </si>
  <si>
    <t>Core Grant Yr 3 Oct 2022 - March 2023</t>
  </si>
  <si>
    <t>1st October 2022 - 31st March 2023</t>
  </si>
  <si>
    <t>Central Law Core Funding 2023 - 2024</t>
  </si>
  <si>
    <t>1st April 2023 - 30th Septmber 2023</t>
  </si>
  <si>
    <r>
      <rPr>
        <b/>
        <sz val="11"/>
        <color rgb="FF000000"/>
        <rFont val="Calibri"/>
        <scheme val="minor"/>
      </rPr>
      <t xml:space="preserve">LUCY WIGHTMAN
</t>
    </r>
    <r>
      <rPr>
        <sz val="11"/>
        <color rgb="FF000000"/>
        <rFont val="Calibri"/>
        <scheme val="minor"/>
      </rPr>
      <t>DIRECTOR OF PUBLIC HEALTH</t>
    </r>
  </si>
  <si>
    <r>
      <rPr>
        <sz val="11"/>
        <color rgb="FF000000"/>
        <rFont val="Calibri"/>
        <scheme val="minor"/>
      </rPr>
      <t>COA -</t>
    </r>
    <r>
      <rPr>
        <b/>
        <sz val="11"/>
        <color rgb="FF000000"/>
        <rFont val="Calibri"/>
        <scheme val="minor"/>
      </rPr>
      <t xml:space="preserve"> LUCY WIGHTMAN</t>
    </r>
  </si>
  <si>
    <t>SAME TERMS AS PREVIOUS RENEGOTIATING KPIS</t>
  </si>
  <si>
    <t>ONGOING PERFORMANCE / KPI DISCUSSIONS WITH PROVIDER</t>
  </si>
  <si>
    <t>Detailed transactions of payments ECC has made directly to Rob Pilley</t>
  </si>
  <si>
    <t>Period: April 2020 to March 2024</t>
  </si>
  <si>
    <t>Essex is Green Campaign</t>
  </si>
  <si>
    <t>Essex is Green Campaign Wildlife Videos 2020/21</t>
  </si>
  <si>
    <t>Essex is Green Asset Creation 2021/22</t>
  </si>
  <si>
    <t>1st October 2021 - 31st March 2022</t>
  </si>
  <si>
    <t>REGULAR COMMISSIONER MEETINGS</t>
  </si>
  <si>
    <t>Digital Communities - Essex Is Green 2022/2023</t>
  </si>
  <si>
    <t>Climate Action Films 2022/2023</t>
  </si>
  <si>
    <t>21st September 2022 - 21st February 2023</t>
  </si>
  <si>
    <t>Digital Communities - Essex Is Green Content Creation 2023/2024</t>
  </si>
  <si>
    <t>Detailed transactions of payments ECC has made directly to Jon Morter</t>
  </si>
  <si>
    <t>Period: April 2017 to March 2024</t>
  </si>
  <si>
    <t>Digital Consultancy Support for PH</t>
  </si>
  <si>
    <t>CHRIS FRENCH</t>
  </si>
  <si>
    <t>Digital Consultancy Support for PH 19/20</t>
  </si>
  <si>
    <t>Digital (Social Media) Support for PH</t>
  </si>
  <si>
    <t>Digital Consutancy Support for COVID19</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</si>
  <si>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Lead Commissioner to </t>
    </r>
    <r>
      <rPr>
        <b/>
        <sz val="11"/>
        <color rgb="FF000000"/>
        <rFont val="Calibri"/>
        <scheme val="minor"/>
      </rPr>
      <t>MIKE GOGARTY</t>
    </r>
    <r>
      <rPr>
        <sz val="11"/>
        <color rgb="FF000000"/>
        <rFont val="Calibri"/>
        <scheme val="minor"/>
      </rPr>
      <t xml:space="preserve"> who approved the payment</t>
    </r>
  </si>
  <si>
    <t>Social Media Coronavirus Campaign for Essex</t>
  </si>
  <si>
    <t>Essex COVID Campaign Digital Ads Project</t>
  </si>
  <si>
    <t>CHARLOTTE BRITTON</t>
  </si>
  <si>
    <t>Social Media Conultancy for Mapping and Admin of the FB Admin Support Group</t>
  </si>
  <si>
    <r>
      <rPr>
        <sz val="11"/>
        <color rgb="FF000000"/>
        <rFont val="Calibri"/>
        <scheme val="minor"/>
      </rPr>
      <t xml:space="preserve">Email to approve payment of invoice and unsigned Grant Agreement with </t>
    </r>
    <r>
      <rPr>
        <b/>
        <sz val="11"/>
        <color rgb="FF000000"/>
        <rFont val="Calibri"/>
        <scheme val="minor"/>
      </rPr>
      <t>KIRSTY O'CALLAGHAN</t>
    </r>
    <r>
      <rPr>
        <sz val="11"/>
        <color rgb="FF000000"/>
        <rFont val="Calibri"/>
        <scheme val="minor"/>
      </rPr>
      <t xml:space="preserve"> as Lead commissioner</t>
    </r>
  </si>
  <si>
    <t>BI-WEEKLY COMMISSIONER MEETINGS</t>
  </si>
  <si>
    <t>Digital Communities Mapping 22/23</t>
  </si>
  <si>
    <t>Digital Communities Mapping 23/24</t>
  </si>
  <si>
    <t>Neel Mookerjee</t>
  </si>
  <si>
    <t>Detailed transactions of payments ECC has made directly to Neel Mookerjee</t>
  </si>
  <si>
    <t>Facebook Community Management Consultancy</t>
  </si>
  <si>
    <t>Various</t>
  </si>
  <si>
    <r>
      <t xml:space="preserve">Signed Grant Agreement by Lead Commissioner </t>
    </r>
    <r>
      <rPr>
        <b/>
        <sz val="11"/>
        <color theme="1"/>
        <rFont val="Calibri"/>
        <family val="2"/>
        <scheme val="minor"/>
      </rPr>
      <t>AND</t>
    </r>
    <r>
      <rPr>
        <sz val="11"/>
        <color theme="1"/>
        <rFont val="Calibri"/>
        <family val="2"/>
        <scheme val="minor"/>
      </rPr>
      <t xml:space="preserve"> email from </t>
    </r>
    <r>
      <rPr>
        <b/>
        <sz val="11"/>
        <color theme="1"/>
        <rFont val="Calibri"/>
        <family val="2"/>
        <scheme val="minor"/>
      </rPr>
      <t>KIRSTY O'CALLAGHAN</t>
    </r>
    <r>
      <rPr>
        <sz val="11"/>
        <color theme="1"/>
        <rFont val="Calibri"/>
        <family val="2"/>
        <scheme val="minor"/>
      </rPr>
      <t xml:space="preserve"> introducing Neel and outling the SLA projects for payment</t>
    </r>
  </si>
  <si>
    <t>UNKNOWN - KIRSTY LEAD COMMISSIONER</t>
  </si>
  <si>
    <t>This is Your Life Campaign
Facebook Community Management Consultancy</t>
  </si>
  <si>
    <t>1st October 2020 - 30th September 2021</t>
  </si>
  <si>
    <r>
      <t xml:space="preserve">Project Approved by </t>
    </r>
    <r>
      <rPr>
        <b/>
        <sz val="11"/>
        <color theme="1"/>
        <rFont val="Calibri"/>
        <family val="2"/>
        <scheme val="minor"/>
      </rPr>
      <t>KIRSTY O'CALLAGHAN</t>
    </r>
    <r>
      <rPr>
        <sz val="11"/>
        <color theme="1"/>
        <rFont val="Calibri"/>
        <family val="2"/>
        <scheme val="minor"/>
      </rPr>
      <t xml:space="preserve"> in 2021 (First Payment) and funded by Mid Essex Hospitals Trust.
Unsigned Grant Agreement</t>
    </r>
  </si>
  <si>
    <t>Community Manager Cover for ECVA Group</t>
  </si>
  <si>
    <r>
      <t xml:space="preserve">Paternity cover for ECVA arranged by </t>
    </r>
    <r>
      <rPr>
        <b/>
        <sz val="11"/>
        <color theme="1"/>
        <rFont val="Calibri"/>
        <family val="2"/>
        <scheme val="minor"/>
      </rPr>
      <t>KIRSTY O'CALLAGHAN</t>
    </r>
    <r>
      <rPr>
        <sz val="11"/>
        <color theme="1"/>
        <rFont val="Calibri"/>
        <family val="2"/>
        <scheme val="minor"/>
      </rPr>
      <t xml:space="preserve"> - copied into email for payment with reference to agreement by Kirsty.</t>
    </r>
  </si>
  <si>
    <t>NO INFORMATION TO SUPPORT</t>
  </si>
  <si>
    <t>Content Development - Essex is Smokefree Project</t>
  </si>
  <si>
    <t>NO RECORDS</t>
  </si>
  <si>
    <t>Content Development - Essex is Supporting Working Families 2021-2022</t>
  </si>
  <si>
    <t>Community Management - VCS Community FB Group</t>
  </si>
  <si>
    <t>14th June 2021 - 13th December 2021</t>
  </si>
  <si>
    <t xml:space="preserve">Signed Grant Agreement  </t>
  </si>
  <si>
    <t>Campaign Management - EIG ESWF and ESF</t>
  </si>
  <si>
    <t>7th September 2021 - 6th September 2022</t>
  </si>
  <si>
    <t>VCS Facebook Group - Community Management 2021 -2022</t>
  </si>
  <si>
    <t>1st January 2022 - 31st March 2022</t>
  </si>
  <si>
    <t>Signed Grant Agreement</t>
  </si>
  <si>
    <t>Digital Communities - Essex is Green 2022 - 2023</t>
  </si>
  <si>
    <t>1st March 2022 - 31st March 2023</t>
  </si>
  <si>
    <t>REGULAR COMMISSIOING MEETINGS</t>
  </si>
  <si>
    <t>Digital Communities - Essex is United 2022 - 2023</t>
  </si>
  <si>
    <t>Digital Communities - VCS and Community Support Group 2022 -2023</t>
  </si>
  <si>
    <t>Digital Communities - This is Your Life 2022 - 2023</t>
  </si>
  <si>
    <t>1st October 2022 - March 2023</t>
  </si>
  <si>
    <r>
      <t xml:space="preserve">Governance - Waiver FS-Case-416866814
Email chain to approve payment from </t>
    </r>
    <r>
      <rPr>
        <b/>
        <sz val="11"/>
        <color theme="1"/>
        <rFont val="Calibri"/>
        <family val="2"/>
        <scheme val="minor"/>
      </rPr>
      <t>KIRSTY O'CALLAGHAN</t>
    </r>
    <r>
      <rPr>
        <sz val="11"/>
        <color theme="1"/>
        <rFont val="Calibri"/>
        <family val="2"/>
        <scheme val="minor"/>
      </rPr>
      <t xml:space="preserve"> as commisisoning lead. </t>
    </r>
  </si>
  <si>
    <t xml:space="preserve">Digital Commnunities - Essex is United VCS </t>
  </si>
  <si>
    <t>Minimal Financial Assistance Documentation - approach taken in consultation with Procurement for 1 year extension for review of approach</t>
  </si>
  <si>
    <t>Digital Communities - Essex is Green  2023 - 2024</t>
  </si>
  <si>
    <t xml:space="preserve">Digital Communities - Essex is United  </t>
  </si>
  <si>
    <t>Detailed transactions of payments ECC has made directly to Anna Harris</t>
  </si>
  <si>
    <t>Period: April 2020 to March 2022</t>
  </si>
  <si>
    <t>Communications Support for the Essex Coronavirus Action Group Project</t>
  </si>
  <si>
    <t>01/10/2020 - 31/12/2020</t>
  </si>
  <si>
    <r>
      <rPr>
        <sz val="11"/>
        <color rgb="FF000000"/>
        <rFont val="Calibri"/>
        <scheme val="minor"/>
      </rPr>
      <t xml:space="preserve">Signed Grant Agreement - </t>
    </r>
    <r>
      <rPr>
        <b/>
        <sz val="11"/>
        <color rgb="FF000000"/>
        <rFont val="Calibri"/>
        <scheme val="minor"/>
      </rPr>
      <t>KIRSTY O'CALLAGHAN</t>
    </r>
    <r>
      <rPr>
        <sz val="11"/>
        <color rgb="FF000000"/>
        <rFont val="Calibri"/>
        <scheme val="minor"/>
      </rPr>
      <t xml:space="preserve"> as Lead Commissioner</t>
    </r>
  </si>
  <si>
    <t>01/01/2021 - 31/03/2021</t>
  </si>
  <si>
    <r>
      <rPr>
        <b/>
        <sz val="11"/>
        <color rgb="FF000000"/>
        <rFont val="Calibri"/>
      </rPr>
      <t xml:space="preserve">KIRSTY O'CALLAGHAN
</t>
    </r>
    <r>
      <rPr>
        <sz val="11"/>
        <color rgb="FF000000"/>
        <rFont val="Calibri"/>
      </rPr>
      <t>HEAD OF STRENGTHENING COMMUNITIES / LEAD COMMISSIONER</t>
    </r>
  </si>
  <si>
    <r>
      <rPr>
        <sz val="11"/>
        <color rgb="FF000000"/>
        <rFont val="Calibri"/>
        <scheme val="minor"/>
      </rPr>
      <t xml:space="preserve">Email trail - approval from </t>
    </r>
    <r>
      <rPr>
        <b/>
        <sz val="11"/>
        <color rgb="FF000000"/>
        <rFont val="Calibri"/>
        <scheme val="minor"/>
      </rPr>
      <t>KIRSTY O'CALLAGHAN</t>
    </r>
  </si>
  <si>
    <t>01/06/2021 - 31/08/2021</t>
  </si>
  <si>
    <t>Jonny Searle Consulting Ltd</t>
  </si>
  <si>
    <t>Detailed transactions of payments ECC has made directly to Jonny Searle Consulting Ltd</t>
  </si>
  <si>
    <t>31/03/2020</t>
  </si>
  <si>
    <t>Online Resilience Course</t>
  </si>
  <si>
    <r>
      <rPr>
        <sz val="11"/>
        <color rgb="FF000000"/>
        <rFont val="Calibri"/>
        <scheme val="minor"/>
      </rPr>
      <t xml:space="preserve">Support by Grant Agreement with </t>
    </r>
    <r>
      <rPr>
        <b/>
        <sz val="11"/>
        <color rgb="FF000000"/>
        <rFont val="Calibri"/>
        <scheme val="minor"/>
      </rPr>
      <t>KIRSTY O'CALLAGHAN</t>
    </r>
    <r>
      <rPr>
        <sz val="11"/>
        <color rgb="FF000000"/>
        <rFont val="Calibri"/>
        <scheme val="minor"/>
      </rPr>
      <t xml:space="preserve"> as Lead Commissioner - Unsigned</t>
    </r>
  </si>
  <si>
    <t>28/05/2020</t>
  </si>
  <si>
    <t>Coaching Programme 3x1hr 5people Essex Welfare Service</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</si>
  <si>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on her approved spend for this provider.</t>
    </r>
  </si>
  <si>
    <t>COVID Community Consultancy - July 2020</t>
  </si>
  <si>
    <r>
      <rPr>
        <sz val="11"/>
        <color rgb="FF000000"/>
        <rFont val="Calibri"/>
        <scheme val="minor"/>
      </rPr>
      <t>Email from</t>
    </r>
    <r>
      <rPr>
        <b/>
        <sz val="11"/>
        <color rgb="FF000000"/>
        <rFont val="Calibri"/>
        <scheme val="minor"/>
      </rPr>
      <t xml:space="preserve"> KIRSTY O'CALLAGHAN</t>
    </r>
  </si>
  <si>
    <t>COVID Community Consultancy - Aug 2020</t>
  </si>
  <si>
    <t>COVID Community Consultancy - September 2020</t>
  </si>
  <si>
    <t>SEPT
2020</t>
  </si>
  <si>
    <t>Essex is Green - Changemker Project</t>
  </si>
  <si>
    <r>
      <rPr>
        <sz val="11"/>
        <color rgb="FF000000"/>
        <rFont val="Calibri"/>
        <scheme val="minor"/>
      </rPr>
      <t xml:space="preserve">Signed Grant Agreement by </t>
    </r>
    <r>
      <rPr>
        <b/>
        <sz val="11"/>
        <color rgb="FF000000"/>
        <rFont val="Calibri"/>
        <scheme val="minor"/>
      </rPr>
      <t>KIRSTY O'CALLAGHAN</t>
    </r>
    <r>
      <rPr>
        <sz val="11"/>
        <color rgb="FF000000"/>
        <rFont val="Calibri"/>
        <scheme val="minor"/>
      </rPr>
      <t xml:space="preserve"> as Lead Commissioner</t>
    </r>
  </si>
  <si>
    <t>Coaching for befriending Service Aug and September 2020</t>
  </si>
  <si>
    <t>3rd August - 3rd December 2020</t>
  </si>
  <si>
    <r>
      <t xml:space="preserve">Grant Agreement signed by </t>
    </r>
    <r>
      <rPr>
        <b/>
        <sz val="11"/>
        <color theme="1"/>
        <rFont val="Calibri"/>
        <family val="2"/>
        <scheme val="minor"/>
      </rPr>
      <t>KIRSTY O'CALLAGHAN</t>
    </r>
  </si>
  <si>
    <t>Online Resilience Course - July to December 2020</t>
  </si>
  <si>
    <r>
      <rPr>
        <sz val="11"/>
        <color rgb="FF000000"/>
        <rFont val="Calibri"/>
        <scheme val="minor"/>
      </rPr>
      <t xml:space="preserve">Grant Agreement - </t>
    </r>
    <r>
      <rPr>
        <b/>
        <sz val="11"/>
        <color rgb="FF000000"/>
        <rFont val="Calibri"/>
        <scheme val="minor"/>
      </rPr>
      <t>KIRSTY O'CALLAGHAN</t>
    </r>
    <r>
      <rPr>
        <sz val="11"/>
        <color rgb="FF000000"/>
        <rFont val="Calibri"/>
        <scheme val="minor"/>
      </rPr>
      <t xml:space="preserve"> as Lead commissioner - unsigned</t>
    </r>
  </si>
  <si>
    <t>Detailed transactions of payments ECC has made directly to Jake Searle</t>
  </si>
  <si>
    <t>Period: April 2020 to March 2021</t>
  </si>
  <si>
    <t>Date Payment Raised</t>
  </si>
  <si>
    <t>Voiceover for Essex Coronavirus Action FB Page</t>
  </si>
  <si>
    <r>
      <rPr>
        <b/>
        <sz val="11"/>
        <color rgb="FF000000"/>
        <rFont val="Calibri"/>
        <scheme val="minor"/>
      </rPr>
      <t xml:space="preserve">MIKE GOGARTY
</t>
    </r>
    <r>
      <rPr>
        <sz val="11"/>
        <color rgb="FF000000"/>
        <rFont val="Calibri"/>
        <scheme val="minor"/>
      </rPr>
      <t>DIRECTOR OF PUBLIC HEALTH</t>
    </r>
  </si>
  <si>
    <r>
      <rPr>
        <sz val="11"/>
        <color rgb="FF000000"/>
        <rFont val="Calibri"/>
      </rPr>
      <t xml:space="preserve">Email from </t>
    </r>
    <r>
      <rPr>
        <b/>
        <sz val="11"/>
        <color rgb="FF000000"/>
        <rFont val="Calibri"/>
      </rPr>
      <t>KIRSTY O'CALLAGHAN</t>
    </r>
    <r>
      <rPr>
        <sz val="11"/>
        <color rgb="FF000000"/>
        <rFont val="Calibri"/>
      </rPr>
      <t xml:space="preserve"> requesting payment of invoice</t>
    </r>
  </si>
  <si>
    <t>13/07/2020</t>
  </si>
  <si>
    <t>Promotional Video Voiceover Invoice:04</t>
  </si>
  <si>
    <r>
      <rPr>
        <sz val="11"/>
        <color rgb="FF000000"/>
        <rFont val="Calibri"/>
      </rPr>
      <t xml:space="preserve">Email from </t>
    </r>
    <r>
      <rPr>
        <b/>
        <sz val="11"/>
        <color rgb="FF000000"/>
        <rFont val="Calibri"/>
      </rPr>
      <t xml:space="preserve">KIRSTY O'CALLAGHAN </t>
    </r>
    <r>
      <rPr>
        <sz val="11"/>
        <color rgb="FF000000"/>
        <rFont val="Calibri"/>
      </rPr>
      <t>requesting payment of invoice</t>
    </r>
  </si>
  <si>
    <t>LD Support Course</t>
  </si>
  <si>
    <t>Livewell link well + Essex Welfare Service Rebrand</t>
  </si>
  <si>
    <t>Veteran Support Group Voice Over</t>
  </si>
  <si>
    <t>Essex Wellbeing Service - Video Voiceovers</t>
  </si>
  <si>
    <r>
      <rPr>
        <sz val="11"/>
        <color rgb="FF000000"/>
        <rFont val="Calibri"/>
        <scheme val="minor"/>
      </rPr>
      <t xml:space="preserve">Email from </t>
    </r>
    <r>
      <rPr>
        <b/>
        <sz val="11"/>
        <color rgb="FF000000"/>
        <rFont val="Calibri"/>
        <scheme val="minor"/>
      </rPr>
      <t>KIRSTY O'CALLAGHAN</t>
    </r>
    <r>
      <rPr>
        <sz val="11"/>
        <color rgb="FF000000"/>
        <rFont val="Calibri"/>
        <scheme val="minor"/>
      </rPr>
      <t xml:space="preserve"> requesting payment of invoice</t>
    </r>
  </si>
  <si>
    <t>Detailed transactions of payments ECC has made directly to Better Divorce Course</t>
  </si>
  <si>
    <t>FB PEER TO PEER DIVORCE SUPPORT NETWORK</t>
  </si>
  <si>
    <t>NO INFORMATION SUPPORTING THIS</t>
  </si>
  <si>
    <t>YR1 Better Divorce Course 2020 - 2021</t>
  </si>
  <si>
    <t>1st April 2020 - 31st March 2021
Original Funding period in grant agreement of March 2020 - March 2023 [files attached] - due to COVID delivery was paused and then shifted to remote delivery. Currently working with BDC ltd to agree delivery of the thrid year of programme. Agreed that this is the final year and no extension of funding.</t>
  </si>
  <si>
    <r>
      <rPr>
        <b/>
        <sz val="11"/>
        <color theme="1"/>
        <rFont val="Calibri"/>
        <family val="2"/>
        <scheme val="minor"/>
      </rPr>
      <t>KIRSTY O'CALLAGHAN</t>
    </r>
    <r>
      <rPr>
        <sz val="11"/>
        <color theme="1"/>
        <rFont val="Calibri"/>
        <family val="2"/>
        <scheme val="minor"/>
      </rPr>
      <t xml:space="preserve">
HEAD OF STRENGTHENING COMMUNITIES / LEAD COMMISSIONER
YEAR 1 OF A 3 YEAR GRANT AGREEMENT TO 31ST MARCH 2023</t>
    </r>
  </si>
  <si>
    <t xml:space="preserve">COMMISSIONER MEETINGS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</si>
</sst>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
    <numFmt numFmtId="165" formatCode="&quot;£&quot;#,##0"/>
    <numFmt numFmtId="166" formatCode="_-* #,##0_-;\-* #,##0_-;_-* &quot;-&quot;??_-;_-@_-"/>
    <numFmt numFmtId="167" formatCode="dd/mm/yyyy;@"/>
    <numFmt numFmtId="168" formatCode="[$£-809]#,##0.00"/>
  </numFmts>
  <fonts count="35">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1"/>
      <color theme="0"/>
      <name val="Calibri"/>
      <family val="2"/>
      <scheme val="minor"/>
    </font>
    <font>
      <b/>
      <sz val="11"/>
      <color theme="1"/>
      <name val="Calibri"/>
      <family val="2"/>
      <scheme val="minor"/>
    </font>
    <font>
      <sz val="11"/>
      <color rgb="FF000000"/>
      <name val="Calibri"/>
      <family val="2"/>
      <scheme val="minor"/>
    </font>
    <font>
      <sz val="12"/>
      <color rgb="FF000000"/>
      <name val="Calibri"/>
      <family val="2"/>
      <scheme val="minor"/>
    </font>
    <font>
      <sz val="12"/>
      <color theme="1"/>
      <name val="Calibri"/>
      <family val="2"/>
      <scheme val="minor"/>
    </font>
    <font>
      <sz val="11"/>
      <name val="Calibri"/>
    </font>
    <font>
      <b/>
      <sz val="12"/>
      <color rgb="FFFF0000"/>
      <name val="Calibri"/>
      <family val="2"/>
      <scheme val="minor"/>
    </font>
    <font>
      <b/>
      <sz val="11"/>
      <color rgb="FFFF0000"/>
      <name val="Calibri"/>
      <family val="2"/>
      <scheme val="minor"/>
    </font>
    <font>
      <sz val="12"/>
      <color theme="1"/>
      <name val="Calibri Light"/>
      <family val="2"/>
      <scheme val="major"/>
    </font>
    <font>
      <b/>
      <sz val="12"/>
      <color theme="1"/>
      <name val="Calibri Light"/>
      <family val="2"/>
      <scheme val="major"/>
    </font>
    <font>
      <b/>
      <sz val="12"/>
      <color theme="0"/>
      <name val="Calibri Light"/>
      <scheme val="major"/>
    </font>
    <font>
      <sz val="12"/>
      <color theme="1"/>
      <name val="Calibri Light"/>
      <scheme val="major"/>
    </font>
    <font>
      <sz val="11"/>
      <name val="Calibri"/>
      <family val="2"/>
      <scheme val="minor"/>
    </font>
    <font>
      <b/>
      <sz val="11"/>
      <name val="Calibri"/>
      <family val="2"/>
      <scheme val="minor"/>
    </font>
    <font>
      <b/>
      <i/>
      <sz val="11"/>
      <color rgb="FFFF0000"/>
      <name val="Calibri"/>
      <family val="2"/>
      <scheme val="minor"/>
    </font>
    <font>
      <sz val="11"/>
      <color rgb="FF000000"/>
      <name val="Calibri"/>
      <family val="2"/>
    </font>
    <font>
      <sz val="11"/>
      <name val="Calibri"/>
      <family val="2"/>
    </font>
    <font>
      <sz val="11"/>
      <color rgb="FF000000"/>
      <name val="Calibri"/>
    </font>
    <font>
      <b/>
      <sz val="12"/>
      <color theme="1"/>
      <name val="Calibri Light"/>
      <scheme val="major"/>
    </font>
    <font>
      <b/>
      <sz val="11"/>
      <color rgb="FF000000"/>
      <name val="Calibri"/>
      <scheme val="minor"/>
    </font>
    <font>
      <sz val="11"/>
      <color rgb="FF000000"/>
      <name val="Calibri"/>
      <scheme val="minor"/>
    </font>
    <font>
      <b/>
      <sz val="11"/>
      <color rgb="FF000000"/>
      <name val="Calibri"/>
      <family val="2"/>
      <scheme val="minor"/>
    </font>
    <font>
      <b/>
      <sz val="11"/>
      <color rgb="FF000000"/>
      <name val="Calibri"/>
    </font>
    <font>
      <sz val="11"/>
      <color rgb="FF444444"/>
      <name val="Calibri"/>
      <charset val="1"/>
    </font>
    <font>
      <sz val="12"/>
      <color rgb="FF000000"/>
      <name val="Calibri"/>
      <scheme val="minor"/>
    </font>
    <font>
      <b/>
      <sz val="12"/>
      <color rgb="FF000000"/>
      <name val="Calibri"/>
      <scheme val="minor"/>
    </font>
  </fonts>
  <fills count="6">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theme="0"/>
        <bgColor indexed="64"/>
      </patternFill>
    </fill>
    <fill>
      <patternFill patternType="solid">
        <fgColor rgb="FFE40037"/>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medium">
        <color indexed="64"/>
      </top>
      <bottom style="medium">
        <color indexed="64"/>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rgb="FF000000"/>
      </left>
      <right style="thin">
        <color rgb="FF000000"/>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thin">
        <color indexed="64"/>
      </right>
      <top style="thin">
        <color indexed="64"/>
      </top>
      <bottom style="thin">
        <color indexed="64"/>
      </bottom>
      <diagonal/>
    </border>
    <border>
      <left/>
      <right style="medium">
        <color rgb="FF000000"/>
      </right>
      <top/>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style="medium">
        <color rgb="FF000000"/>
      </top>
      <bottom style="thin">
        <color rgb="FF000000"/>
      </bottom>
      <diagonal/>
    </border>
  </borders>
  <cellStyleXfs count="2">
    <xf numFmtId="0" fontId="0" fillId="0" borderId="0"/>
    <xf numFmtId="43" fontId="13" fillId="0" borderId="0" applyFont="0" applyFill="0" applyBorder="0" applyAlignment="0" applyProtection="0"/>
  </cellStyleXfs>
  <cellXfs count="499">
    <xf numFmtId="0" fontId="0" fillId="0" borderId="0" xfId="0"/>
    <xf numFmtId="0" fontId="0" fillId="0" borderId="0" xfId="0" applyAlignment="1">
      <alignment horizontal="center" vertical="center"/>
    </xf>
    <xf numFmtId="0" fontId="0" fillId="0" borderId="1" xfId="0" applyBorder="1"/>
    <xf numFmtId="165" fontId="0" fillId="0" borderId="1" xfId="0" applyNumberFormat="1" applyBorder="1" applyAlignment="1">
      <alignment horizontal="center" wrapText="1"/>
    </xf>
    <xf numFmtId="0" fontId="0" fillId="0" borderId="1" xfId="0" applyBorder="1" applyAlignment="1">
      <alignment vertical="center"/>
    </xf>
    <xf numFmtId="0" fontId="0" fillId="0" borderId="8" xfId="0" applyBorder="1"/>
    <xf numFmtId="165" fontId="0" fillId="0" borderId="8" xfId="0" applyNumberFormat="1" applyBorder="1" applyAlignment="1">
      <alignment horizontal="center" wrapText="1"/>
    </xf>
    <xf numFmtId="0" fontId="0" fillId="0" borderId="1" xfId="0" applyBorder="1" applyAlignment="1">
      <alignment horizontal="center"/>
    </xf>
    <xf numFmtId="0" fontId="0" fillId="0" borderId="8" xfId="0" applyBorder="1" applyAlignment="1">
      <alignment horizontal="center"/>
    </xf>
    <xf numFmtId="0" fontId="0" fillId="0" borderId="0" xfId="0" applyAlignment="1">
      <alignment horizontal="center"/>
    </xf>
    <xf numFmtId="164" fontId="0" fillId="0" borderId="5" xfId="0" applyNumberFormat="1" applyBorder="1" applyAlignment="1">
      <alignment horizontal="center" vertical="center"/>
    </xf>
    <xf numFmtId="0" fontId="7" fillId="0" borderId="0" xfId="0" applyFont="1" applyAlignment="1">
      <alignment horizontal="center" vertical="center"/>
    </xf>
    <xf numFmtId="164" fontId="10"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1" fontId="9" fillId="3" borderId="12" xfId="0" applyNumberFormat="1" applyFont="1" applyFill="1" applyBorder="1" applyAlignment="1">
      <alignment horizontal="center" vertical="center" wrapText="1"/>
    </xf>
    <xf numFmtId="0" fontId="9" fillId="3" borderId="13" xfId="0" applyFont="1" applyFill="1" applyBorder="1" applyAlignment="1">
      <alignment horizontal="center" vertical="center"/>
    </xf>
    <xf numFmtId="164" fontId="9" fillId="3" borderId="13" xfId="0" applyNumberFormat="1"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164" fontId="5" fillId="0" borderId="0" xfId="0" applyNumberFormat="1" applyFont="1" applyAlignment="1">
      <alignment horizontal="center" vertical="center" wrapText="1"/>
    </xf>
    <xf numFmtId="0" fontId="15" fillId="0" borderId="0" xfId="0" applyFont="1"/>
    <xf numFmtId="167" fontId="5" fillId="0" borderId="0" xfId="0" applyNumberFormat="1" applyFont="1" applyAlignment="1">
      <alignment horizontal="center" vertical="center"/>
    </xf>
    <xf numFmtId="0" fontId="17" fillId="4" borderId="0" xfId="0" applyFont="1" applyFill="1"/>
    <xf numFmtId="166" fontId="17" fillId="4" borderId="0" xfId="1" applyNumberFormat="1" applyFont="1" applyFill="1"/>
    <xf numFmtId="0" fontId="17" fillId="4" borderId="17" xfId="0" applyFont="1" applyFill="1" applyBorder="1"/>
    <xf numFmtId="166" fontId="17" fillId="4" borderId="17" xfId="1" applyNumberFormat="1" applyFont="1" applyFill="1" applyBorder="1"/>
    <xf numFmtId="0" fontId="17" fillId="4" borderId="1" xfId="0" applyFont="1" applyFill="1" applyBorder="1"/>
    <xf numFmtId="166" fontId="17" fillId="4" borderId="1" xfId="1" applyNumberFormat="1" applyFont="1" applyFill="1" applyBorder="1"/>
    <xf numFmtId="1" fontId="16" fillId="2" borderId="0" xfId="0" applyNumberFormat="1" applyFont="1" applyFill="1" applyAlignment="1">
      <alignment horizontal="center" vertical="center" wrapText="1"/>
    </xf>
    <xf numFmtId="0" fontId="8" fillId="0" borderId="0" xfId="0" applyFont="1" applyAlignment="1">
      <alignment horizontal="center" vertical="center"/>
    </xf>
    <xf numFmtId="0" fontId="4" fillId="0" borderId="0" xfId="0" applyFont="1"/>
    <xf numFmtId="0" fontId="16" fillId="2" borderId="0" xfId="0" applyFont="1" applyFill="1"/>
    <xf numFmtId="164" fontId="16" fillId="2" borderId="0" xfId="0" applyNumberFormat="1" applyFont="1" applyFill="1" applyAlignment="1">
      <alignment horizontal="center"/>
    </xf>
    <xf numFmtId="0" fontId="4" fillId="0" borderId="0" xfId="0" applyFont="1" applyAlignment="1">
      <alignment horizontal="center" vertical="center"/>
    </xf>
    <xf numFmtId="0" fontId="16" fillId="2" borderId="0" xfId="0" applyFont="1" applyFill="1" applyAlignment="1">
      <alignment horizontal="center" vertical="center"/>
    </xf>
    <xf numFmtId="164" fontId="16" fillId="2" borderId="0" xfId="0" applyNumberFormat="1" applyFont="1" applyFill="1" applyAlignment="1">
      <alignment horizontal="center" vertical="center"/>
    </xf>
    <xf numFmtId="0" fontId="21" fillId="4" borderId="1" xfId="0" applyFont="1" applyFill="1" applyBorder="1" applyAlignment="1">
      <alignment vertical="center" wrapText="1"/>
    </xf>
    <xf numFmtId="17" fontId="21" fillId="4" borderId="1" xfId="0" applyNumberFormat="1" applyFont="1" applyFill="1" applyBorder="1" applyAlignment="1">
      <alignment vertical="center" wrapText="1"/>
    </xf>
    <xf numFmtId="0" fontId="21" fillId="4" borderId="1" xfId="0" applyFont="1" applyFill="1" applyBorder="1" applyAlignment="1">
      <alignment horizontal="left" vertical="center" wrapText="1"/>
    </xf>
    <xf numFmtId="164" fontId="8" fillId="0" borderId="0" xfId="0" applyNumberFormat="1" applyFont="1" applyAlignment="1">
      <alignment horizontal="center"/>
    </xf>
    <xf numFmtId="164" fontId="22" fillId="0" borderId="0" xfId="0" applyNumberFormat="1" applyFont="1" applyAlignment="1">
      <alignment horizontal="center"/>
    </xf>
    <xf numFmtId="1" fontId="9" fillId="3" borderId="2" xfId="0" applyNumberFormat="1" applyFont="1" applyFill="1" applyBorder="1" applyAlignment="1">
      <alignment horizontal="center" vertical="center" wrapText="1"/>
    </xf>
    <xf numFmtId="164" fontId="9" fillId="3" borderId="3" xfId="0" applyNumberFormat="1" applyFont="1" applyFill="1" applyBorder="1" applyAlignment="1">
      <alignment horizontal="center" vertical="center" wrapText="1"/>
    </xf>
    <xf numFmtId="0" fontId="9" fillId="3" borderId="3" xfId="0" applyFont="1" applyFill="1" applyBorder="1" applyAlignment="1">
      <alignment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4" borderId="0" xfId="0" applyFont="1" applyFill="1" applyAlignment="1">
      <alignment horizontal="center" vertical="center" wrapText="1"/>
    </xf>
    <xf numFmtId="164" fontId="10" fillId="4" borderId="0" xfId="0" applyNumberFormat="1"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center"/>
    </xf>
    <xf numFmtId="0" fontId="4" fillId="0" borderId="0" xfId="0" applyFont="1" applyAlignment="1">
      <alignment wrapText="1"/>
    </xf>
    <xf numFmtId="0" fontId="16" fillId="2" borderId="0" xfId="0" applyFont="1" applyFill="1" applyAlignment="1">
      <alignment horizontal="center"/>
    </xf>
    <xf numFmtId="164" fontId="10" fillId="0" borderId="0" xfId="0" applyNumberFormat="1" applyFont="1" applyAlignment="1">
      <alignment horizontal="center" wrapText="1"/>
    </xf>
    <xf numFmtId="164" fontId="16" fillId="2" borderId="0" xfId="0" applyNumberFormat="1" applyFont="1" applyFill="1" applyAlignment="1">
      <alignment horizontal="center" wrapText="1"/>
    </xf>
    <xf numFmtId="0" fontId="11" fillId="4" borderId="0" xfId="0" applyFont="1" applyFill="1"/>
    <xf numFmtId="0" fontId="4" fillId="4" borderId="0" xfId="0" applyFont="1" applyFill="1" applyAlignment="1">
      <alignment vertical="center"/>
    </xf>
    <xf numFmtId="164" fontId="21" fillId="4" borderId="1" xfId="0" applyNumberFormat="1"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21" fillId="4" borderId="0" xfId="0" applyFont="1" applyFill="1" applyAlignment="1">
      <alignment vertical="center"/>
    </xf>
    <xf numFmtId="0" fontId="21" fillId="4" borderId="0" xfId="0" applyFont="1" applyFill="1" applyAlignment="1">
      <alignment horizontal="center" vertical="center"/>
    </xf>
    <xf numFmtId="167" fontId="4" fillId="0" borderId="0" xfId="0" applyNumberFormat="1" applyFont="1" applyAlignment="1">
      <alignment horizontal="center"/>
    </xf>
    <xf numFmtId="164" fontId="22" fillId="4" borderId="0" xfId="0" applyNumberFormat="1" applyFont="1" applyFill="1" applyAlignment="1">
      <alignment horizontal="center"/>
    </xf>
    <xf numFmtId="164" fontId="23" fillId="0" borderId="0" xfId="0" applyNumberFormat="1" applyFont="1" applyAlignment="1">
      <alignment horizontal="center" vertical="center"/>
    </xf>
    <xf numFmtId="0" fontId="23" fillId="0" borderId="0" xfId="0" applyFont="1" applyAlignment="1">
      <alignment vertical="center" wrapText="1"/>
    </xf>
    <xf numFmtId="0" fontId="4" fillId="4" borderId="0" xfId="0" applyFont="1" applyFill="1"/>
    <xf numFmtId="14" fontId="4" fillId="4" borderId="0" xfId="0" applyNumberFormat="1" applyFont="1" applyFill="1" applyAlignment="1">
      <alignment horizontal="center" vertical="center"/>
    </xf>
    <xf numFmtId="0" fontId="4" fillId="4" borderId="0" xfId="0" applyFont="1" applyFill="1" applyAlignment="1">
      <alignment vertical="center" wrapText="1"/>
    </xf>
    <xf numFmtId="0" fontId="4" fillId="4" borderId="0" xfId="0" applyFont="1" applyFill="1" applyAlignment="1">
      <alignment horizontal="center" vertical="center" wrapText="1"/>
    </xf>
    <xf numFmtId="0" fontId="4" fillId="4" borderId="0" xfId="0" applyFont="1" applyFill="1" applyAlignment="1">
      <alignment horizontal="left" vertical="center" wrapText="1"/>
    </xf>
    <xf numFmtId="164" fontId="10" fillId="4" borderId="0" xfId="0" applyNumberFormat="1" applyFont="1" applyFill="1" applyAlignment="1">
      <alignment horizontal="center" vertical="center"/>
    </xf>
    <xf numFmtId="0" fontId="4" fillId="4" borderId="0" xfId="0" applyFont="1" applyFill="1" applyAlignment="1">
      <alignment horizontal="center" wrapText="1"/>
    </xf>
    <xf numFmtId="0" fontId="4" fillId="4" borderId="0" xfId="0" applyFont="1" applyFill="1" applyAlignment="1">
      <alignment horizontal="center"/>
    </xf>
    <xf numFmtId="0" fontId="4" fillId="4" borderId="0" xfId="0" applyFont="1" applyFill="1" applyAlignment="1">
      <alignment horizontal="center" vertical="center"/>
    </xf>
    <xf numFmtId="164" fontId="22" fillId="4" borderId="0" xfId="0" applyNumberFormat="1" applyFont="1" applyFill="1" applyAlignment="1">
      <alignment horizontal="center" vertical="center"/>
    </xf>
    <xf numFmtId="167" fontId="6" fillId="4" borderId="0" xfId="0" applyNumberFormat="1" applyFont="1" applyFill="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vertical="center" wrapText="1"/>
    </xf>
    <xf numFmtId="0" fontId="6" fillId="4" borderId="0" xfId="0" applyFont="1" applyFill="1" applyAlignment="1">
      <alignment horizontal="center" vertical="center"/>
    </xf>
    <xf numFmtId="0" fontId="6" fillId="4" borderId="0" xfId="0" applyFont="1" applyFill="1"/>
    <xf numFmtId="0" fontId="6" fillId="4" borderId="0" xfId="0" applyFont="1" applyFill="1" applyAlignment="1">
      <alignment vertical="center"/>
    </xf>
    <xf numFmtId="164" fontId="6" fillId="4" borderId="0" xfId="0" applyNumberFormat="1" applyFont="1" applyFill="1" applyAlignment="1">
      <alignment wrapText="1"/>
    </xf>
    <xf numFmtId="0" fontId="6" fillId="4" borderId="0" xfId="0" applyFont="1" applyFill="1" applyAlignment="1">
      <alignment horizontal="center" wrapText="1"/>
    </xf>
    <xf numFmtId="167" fontId="4" fillId="0" borderId="0" xfId="0" applyNumberFormat="1" applyFont="1"/>
    <xf numFmtId="168" fontId="16" fillId="2" borderId="0" xfId="0" applyNumberFormat="1" applyFont="1" applyFill="1"/>
    <xf numFmtId="168" fontId="22" fillId="0" borderId="0" xfId="0" applyNumberFormat="1" applyFont="1"/>
    <xf numFmtId="0" fontId="7" fillId="4" borderId="0" xfId="0" applyFont="1" applyFill="1" applyAlignment="1">
      <alignment horizontal="center" vertical="center"/>
    </xf>
    <xf numFmtId="0" fontId="4" fillId="4" borderId="0" xfId="0" applyFont="1" applyFill="1" applyAlignment="1">
      <alignment wrapText="1"/>
    </xf>
    <xf numFmtId="168" fontId="16" fillId="2" borderId="0" xfId="0" applyNumberFormat="1" applyFont="1" applyFill="1" applyAlignment="1">
      <alignment horizontal="center" vertical="center"/>
    </xf>
    <xf numFmtId="168" fontId="22" fillId="4" borderId="0" xfId="0" applyNumberFormat="1" applyFont="1" applyFill="1" applyAlignment="1">
      <alignment horizontal="center" vertical="center"/>
    </xf>
    <xf numFmtId="0" fontId="11" fillId="4" borderId="0" xfId="0" applyFont="1" applyFill="1" applyAlignment="1">
      <alignment horizontal="left"/>
    </xf>
    <xf numFmtId="1" fontId="11" fillId="4" borderId="22" xfId="0" applyNumberFormat="1" applyFont="1" applyFill="1" applyBorder="1" applyAlignment="1">
      <alignment horizontal="center" vertical="center" wrapText="1"/>
    </xf>
    <xf numFmtId="0" fontId="16" fillId="2" borderId="0" xfId="0" applyFont="1" applyFill="1" applyAlignment="1">
      <alignment horizontal="left" vertical="center"/>
    </xf>
    <xf numFmtId="167" fontId="4" fillId="4" borderId="0" xfId="0" applyNumberFormat="1" applyFont="1" applyFill="1"/>
    <xf numFmtId="164" fontId="0" fillId="0" borderId="1" xfId="0" applyNumberFormat="1" applyBorder="1" applyAlignment="1">
      <alignment horizontal="right"/>
    </xf>
    <xf numFmtId="43" fontId="0" fillId="0" borderId="1" xfId="1" applyFont="1" applyBorder="1" applyAlignment="1">
      <alignment horizontal="right" wrapText="1"/>
    </xf>
    <xf numFmtId="43" fontId="0" fillId="0" borderId="6" xfId="1" applyFont="1" applyBorder="1" applyAlignment="1">
      <alignment horizontal="right" wrapText="1"/>
    </xf>
    <xf numFmtId="43" fontId="0" fillId="0" borderId="1" xfId="1" applyFont="1" applyBorder="1" applyAlignment="1">
      <alignment horizontal="right" vertical="center" wrapText="1"/>
    </xf>
    <xf numFmtId="43" fontId="0" fillId="0" borderId="6" xfId="1" applyFont="1" applyBorder="1" applyAlignment="1">
      <alignment horizontal="right" vertical="center" wrapText="1"/>
    </xf>
    <xf numFmtId="43" fontId="0" fillId="0" borderId="1" xfId="1" applyFont="1" applyBorder="1" applyAlignment="1">
      <alignment horizontal="right"/>
    </xf>
    <xf numFmtId="43" fontId="0" fillId="0" borderId="6" xfId="1" applyFont="1" applyBorder="1" applyAlignment="1">
      <alignment horizontal="right"/>
    </xf>
    <xf numFmtId="43" fontId="8" fillId="0" borderId="8" xfId="1" applyFont="1" applyBorder="1" applyAlignment="1">
      <alignment horizontal="right" wrapText="1"/>
    </xf>
    <xf numFmtId="43" fontId="8" fillId="0" borderId="9" xfId="1" applyFont="1" applyBorder="1" applyAlignment="1">
      <alignment horizontal="right" wrapText="1"/>
    </xf>
    <xf numFmtId="43" fontId="0" fillId="0" borderId="0" xfId="1" applyFont="1" applyAlignment="1">
      <alignment horizontal="right"/>
    </xf>
    <xf numFmtId="43" fontId="8" fillId="0" borderId="0" xfId="1" applyFont="1" applyAlignment="1">
      <alignment horizontal="right"/>
    </xf>
    <xf numFmtId="164" fontId="0" fillId="0" borderId="1" xfId="0" applyNumberFormat="1" applyBorder="1" applyAlignment="1">
      <alignment horizontal="right" vertical="center"/>
    </xf>
    <xf numFmtId="164" fontId="8" fillId="0" borderId="7" xfId="0" applyNumberFormat="1" applyFont="1" applyBorder="1" applyAlignment="1">
      <alignment horizontal="center" vertical="center"/>
    </xf>
    <xf numFmtId="164" fontId="16" fillId="2" borderId="0" xfId="0" applyNumberFormat="1" applyFont="1" applyFill="1" applyAlignment="1">
      <alignment horizontal="center" vertical="center" wrapText="1"/>
    </xf>
    <xf numFmtId="164" fontId="22" fillId="4" borderId="0" xfId="0" applyNumberFormat="1" applyFont="1" applyFill="1" applyAlignment="1">
      <alignment horizontal="center" vertical="center" wrapText="1"/>
    </xf>
    <xf numFmtId="1" fontId="16" fillId="4" borderId="0" xfId="0" applyNumberFormat="1" applyFont="1" applyFill="1" applyAlignment="1">
      <alignment horizontal="center" vertical="center" wrapText="1"/>
    </xf>
    <xf numFmtId="164" fontId="16" fillId="4" borderId="0" xfId="0" applyNumberFormat="1" applyFont="1" applyFill="1" applyAlignment="1">
      <alignment horizontal="center" vertical="center" wrapText="1"/>
    </xf>
    <xf numFmtId="0" fontId="7" fillId="4" borderId="0" xfId="0" applyFont="1" applyFill="1" applyAlignment="1">
      <alignment vertical="center"/>
    </xf>
    <xf numFmtId="164" fontId="12" fillId="4" borderId="1" xfId="0" applyNumberFormat="1" applyFont="1" applyFill="1" applyBorder="1" applyAlignment="1">
      <alignment horizontal="center" vertical="center"/>
    </xf>
    <xf numFmtId="0" fontId="11" fillId="4" borderId="18" xfId="0" applyFont="1" applyFill="1" applyBorder="1" applyAlignment="1">
      <alignment horizontal="left" vertical="center" wrapText="1"/>
    </xf>
    <xf numFmtId="164" fontId="12" fillId="4" borderId="18" xfId="0" applyNumberFormat="1" applyFont="1" applyFill="1" applyBorder="1" applyAlignment="1">
      <alignment horizontal="center" vertical="center"/>
    </xf>
    <xf numFmtId="164" fontId="12" fillId="4" borderId="0" xfId="0" applyNumberFormat="1" applyFont="1" applyFill="1" applyAlignment="1">
      <alignment horizontal="center" vertical="center" wrapText="1"/>
    </xf>
    <xf numFmtId="164" fontId="12" fillId="4" borderId="0" xfId="0" applyNumberFormat="1" applyFont="1" applyFill="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horizontal="center" vertical="center" wrapText="1"/>
    </xf>
    <xf numFmtId="0" fontId="0" fillId="4" borderId="18" xfId="0" applyFill="1" applyBorder="1" applyAlignment="1">
      <alignment horizontal="center" vertical="center" wrapText="1"/>
    </xf>
    <xf numFmtId="166" fontId="18" fillId="4" borderId="17" xfId="1" applyNumberFormat="1" applyFont="1" applyFill="1" applyBorder="1"/>
    <xf numFmtId="166" fontId="18" fillId="4" borderId="1" xfId="1" applyNumberFormat="1" applyFont="1" applyFill="1" applyBorder="1"/>
    <xf numFmtId="0" fontId="3" fillId="0" borderId="0" xfId="0" applyFont="1" applyAlignment="1">
      <alignment horizontal="center" vertical="center"/>
    </xf>
    <xf numFmtId="0" fontId="3" fillId="4" borderId="0" xfId="0" applyFont="1" applyFill="1" applyAlignment="1">
      <alignment horizontal="center"/>
    </xf>
    <xf numFmtId="14" fontId="24" fillId="4" borderId="1" xfId="0" applyNumberFormat="1" applyFont="1" applyFill="1" applyBorder="1" applyAlignment="1">
      <alignment horizontal="left" vertical="center" wrapText="1"/>
    </xf>
    <xf numFmtId="0" fontId="25" fillId="4" borderId="1" xfId="0" applyFont="1" applyFill="1" applyBorder="1" applyAlignment="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vertical="center"/>
    </xf>
    <xf numFmtId="0" fontId="24" fillId="4" borderId="1" xfId="0" applyFont="1" applyFill="1" applyBorder="1" applyAlignment="1">
      <alignment horizontal="left" vertical="center"/>
    </xf>
    <xf numFmtId="14" fontId="24" fillId="4" borderId="1" xfId="0" applyNumberFormat="1" applyFont="1" applyFill="1" applyBorder="1" applyAlignment="1">
      <alignment horizontal="left" vertical="center"/>
    </xf>
    <xf numFmtId="164" fontId="9" fillId="3" borderId="28" xfId="0" applyNumberFormat="1" applyFont="1" applyFill="1" applyBorder="1" applyAlignment="1">
      <alignment horizontal="center" vertical="center" wrapText="1"/>
    </xf>
    <xf numFmtId="0" fontId="11" fillId="4" borderId="26" xfId="0" applyFont="1" applyFill="1" applyBorder="1" applyAlignment="1">
      <alignment horizontal="center" vertical="center" wrapText="1"/>
    </xf>
    <xf numFmtId="0" fontId="26" fillId="4" borderId="18" xfId="0" applyFont="1" applyFill="1" applyBorder="1" applyAlignment="1">
      <alignment horizontal="left" vertical="center" wrapText="1"/>
    </xf>
    <xf numFmtId="0" fontId="21" fillId="4" borderId="17" xfId="0" applyFont="1" applyFill="1" applyBorder="1" applyAlignment="1">
      <alignment horizontal="left" vertical="center" wrapText="1"/>
    </xf>
    <xf numFmtId="1" fontId="22" fillId="0" borderId="0" xfId="0" applyNumberFormat="1" applyFont="1" applyAlignment="1">
      <alignment horizontal="left" vertical="center"/>
    </xf>
    <xf numFmtId="164" fontId="9" fillId="3" borderId="27" xfId="0" applyNumberFormat="1" applyFont="1" applyFill="1" applyBorder="1" applyAlignment="1">
      <alignment horizontal="center" vertical="center" wrapText="1"/>
    </xf>
    <xf numFmtId="0" fontId="9" fillId="3" borderId="34" xfId="0" applyFont="1" applyFill="1" applyBorder="1" applyAlignment="1">
      <alignment horizontal="center" vertical="center" wrapText="1"/>
    </xf>
    <xf numFmtId="0" fontId="11" fillId="4" borderId="36" xfId="0" applyFont="1" applyFill="1" applyBorder="1" applyAlignment="1">
      <alignment horizontal="center" vertical="center" wrapText="1"/>
    </xf>
    <xf numFmtId="167" fontId="9" fillId="3" borderId="13" xfId="0" applyNumberFormat="1" applyFont="1" applyFill="1" applyBorder="1" applyAlignment="1">
      <alignment horizontal="center" vertical="center"/>
    </xf>
    <xf numFmtId="164" fontId="9" fillId="3" borderId="40" xfId="0" applyNumberFormat="1" applyFont="1" applyFill="1" applyBorder="1" applyAlignment="1">
      <alignment horizontal="center" vertical="center" wrapText="1"/>
    </xf>
    <xf numFmtId="0" fontId="9" fillId="3" borderId="13" xfId="0" applyFont="1" applyFill="1" applyBorder="1" applyAlignment="1">
      <alignment vertical="center" wrapText="1"/>
    </xf>
    <xf numFmtId="1" fontId="11" fillId="4" borderId="41" xfId="0" applyNumberFormat="1" applyFont="1" applyFill="1" applyBorder="1" applyAlignment="1">
      <alignment horizontal="center" vertical="center" wrapText="1"/>
    </xf>
    <xf numFmtId="167" fontId="11" fillId="4" borderId="26" xfId="0" applyNumberFormat="1" applyFont="1" applyFill="1" applyBorder="1" applyAlignment="1">
      <alignment horizontal="center" vertical="center"/>
    </xf>
    <xf numFmtId="164" fontId="11" fillId="4" borderId="26" xfId="0" applyNumberFormat="1" applyFont="1" applyFill="1" applyBorder="1" applyAlignment="1">
      <alignment horizontal="center" vertical="center" wrapText="1"/>
    </xf>
    <xf numFmtId="168" fontId="11" fillId="4" borderId="26" xfId="0" applyNumberFormat="1" applyFont="1" applyFill="1" applyBorder="1" applyAlignment="1">
      <alignment horizontal="center" vertical="center"/>
    </xf>
    <xf numFmtId="0" fontId="11" fillId="4" borderId="26" xfId="0" applyFont="1" applyFill="1" applyBorder="1" applyAlignment="1">
      <alignment vertical="center"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26" fillId="4" borderId="26" xfId="0" applyFont="1" applyFill="1" applyBorder="1" applyAlignment="1">
      <alignment horizontal="left" vertical="center" wrapText="1"/>
    </xf>
    <xf numFmtId="0" fontId="11" fillId="4" borderId="44" xfId="0" applyFont="1" applyFill="1" applyBorder="1" applyAlignment="1">
      <alignment horizontal="center" vertical="center" wrapText="1"/>
    </xf>
    <xf numFmtId="1" fontId="9" fillId="3" borderId="45" xfId="0" applyNumberFormat="1" applyFont="1" applyFill="1" applyBorder="1" applyAlignment="1">
      <alignment horizontal="center" vertical="center" wrapText="1"/>
    </xf>
    <xf numFmtId="167" fontId="9" fillId="3" borderId="46" xfId="0" applyNumberFormat="1" applyFont="1" applyFill="1" applyBorder="1" applyAlignment="1">
      <alignment horizontal="center" vertical="center" wrapText="1"/>
    </xf>
    <xf numFmtId="164" fontId="9" fillId="3" borderId="46" xfId="0" applyNumberFormat="1" applyFont="1" applyFill="1" applyBorder="1" applyAlignment="1">
      <alignment horizontal="center" vertical="center" wrapText="1"/>
    </xf>
    <xf numFmtId="164" fontId="9" fillId="3" borderId="47" xfId="0" applyNumberFormat="1"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46" xfId="0" applyFont="1" applyFill="1" applyBorder="1" applyAlignment="1">
      <alignment vertical="center" wrapText="1"/>
    </xf>
    <xf numFmtId="0" fontId="9" fillId="3" borderId="48" xfId="0" applyFont="1" applyFill="1" applyBorder="1" applyAlignment="1">
      <alignment horizontal="center" vertical="center" wrapText="1"/>
    </xf>
    <xf numFmtId="167" fontId="9" fillId="3" borderId="13" xfId="0" applyNumberFormat="1" applyFont="1" applyFill="1" applyBorder="1" applyAlignment="1">
      <alignment horizontal="center" vertical="center" wrapText="1"/>
    </xf>
    <xf numFmtId="1" fontId="9" fillId="3" borderId="49" xfId="0" applyNumberFormat="1" applyFont="1" applyFill="1" applyBorder="1" applyAlignment="1">
      <alignment horizontal="center" vertical="center" wrapText="1"/>
    </xf>
    <xf numFmtId="167" fontId="9" fillId="3" borderId="47" xfId="0" applyNumberFormat="1" applyFont="1" applyFill="1" applyBorder="1" applyAlignment="1">
      <alignment horizontal="center" vertical="center"/>
    </xf>
    <xf numFmtId="168" fontId="9" fillId="3" borderId="47" xfId="0" applyNumberFormat="1"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50" xfId="0" applyFont="1" applyFill="1" applyBorder="1" applyAlignment="1">
      <alignment horizontal="center" vertical="center" wrapText="1"/>
    </xf>
    <xf numFmtId="1" fontId="9" fillId="3" borderId="52" xfId="0" applyNumberFormat="1" applyFont="1" applyFill="1" applyBorder="1" applyAlignment="1">
      <alignment horizontal="center" vertical="center" wrapText="1"/>
    </xf>
    <xf numFmtId="167" fontId="9" fillId="3" borderId="53" xfId="0" applyNumberFormat="1" applyFont="1" applyFill="1" applyBorder="1" applyAlignment="1">
      <alignment horizontal="center" vertical="center"/>
    </xf>
    <xf numFmtId="164" fontId="9" fillId="3" borderId="53" xfId="0" applyNumberFormat="1" applyFont="1" applyFill="1" applyBorder="1" applyAlignment="1">
      <alignment horizontal="center" vertical="center" wrapText="1"/>
    </xf>
    <xf numFmtId="164" fontId="9" fillId="3" borderId="54" xfId="0" applyNumberFormat="1"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3" xfId="0" applyFont="1" applyFill="1" applyBorder="1" applyAlignment="1">
      <alignment vertical="center" wrapText="1"/>
    </xf>
    <xf numFmtId="0" fontId="9" fillId="3" borderId="55" xfId="0" applyFont="1" applyFill="1" applyBorder="1" applyAlignment="1">
      <alignment horizontal="center" vertical="center" wrapText="1"/>
    </xf>
    <xf numFmtId="167" fontId="9" fillId="3" borderId="3" xfId="0" applyNumberFormat="1" applyFont="1" applyFill="1" applyBorder="1" applyAlignment="1">
      <alignment horizontal="center" vertical="center"/>
    </xf>
    <xf numFmtId="1" fontId="11" fillId="4" borderId="5" xfId="0" applyNumberFormat="1" applyFont="1" applyFill="1" applyBorder="1" applyAlignment="1">
      <alignment horizontal="center" vertical="center" wrapText="1"/>
    </xf>
    <xf numFmtId="167" fontId="11" fillId="4" borderId="1" xfId="0" applyNumberFormat="1" applyFont="1" applyFill="1" applyBorder="1" applyAlignment="1">
      <alignment horizontal="center" vertical="center"/>
    </xf>
    <xf numFmtId="164" fontId="11" fillId="4" borderId="1" xfId="0" applyNumberFormat="1" applyFont="1" applyFill="1" applyBorder="1" applyAlignment="1">
      <alignment horizontal="center" vertical="center" wrapText="1"/>
    </xf>
    <xf numFmtId="17" fontId="11" fillId="4" borderId="1" xfId="0" applyNumberFormat="1" applyFont="1" applyFill="1" applyBorder="1" applyAlignment="1">
      <alignment horizontal="center" vertical="center" wrapText="1"/>
    </xf>
    <xf numFmtId="0" fontId="11" fillId="4" borderId="1" xfId="0" applyFont="1" applyFill="1" applyBorder="1" applyAlignment="1">
      <alignment vertical="center" wrapText="1"/>
    </xf>
    <xf numFmtId="0" fontId="21" fillId="4" borderId="5" xfId="0" applyFont="1" applyFill="1" applyBorder="1" applyAlignment="1">
      <alignment horizontal="center" vertical="center"/>
    </xf>
    <xf numFmtId="167" fontId="21" fillId="4" borderId="1" xfId="0" applyNumberFormat="1" applyFont="1" applyFill="1" applyBorder="1" applyAlignment="1">
      <alignment horizontal="center" vertical="center"/>
    </xf>
    <xf numFmtId="0" fontId="11" fillId="4" borderId="26" xfId="0" applyFont="1" applyFill="1" applyBorder="1" applyAlignment="1">
      <alignment horizontal="left" vertical="center" wrapText="1"/>
    </xf>
    <xf numFmtId="166" fontId="20" fillId="4" borderId="19" xfId="1" applyNumberFormat="1" applyFont="1" applyFill="1" applyBorder="1"/>
    <xf numFmtId="166" fontId="20" fillId="4" borderId="10" xfId="1" applyNumberFormat="1" applyFont="1" applyFill="1" applyBorder="1"/>
    <xf numFmtId="166" fontId="17" fillId="4" borderId="19" xfId="1" applyNumberFormat="1" applyFont="1" applyFill="1" applyBorder="1"/>
    <xf numFmtId="166" fontId="17" fillId="4" borderId="10" xfId="1" applyNumberFormat="1" applyFont="1" applyFill="1" applyBorder="1"/>
    <xf numFmtId="0" fontId="27" fillId="4" borderId="0" xfId="0" applyFont="1" applyFill="1"/>
    <xf numFmtId="166" fontId="19" fillId="5" borderId="1" xfId="1" applyNumberFormat="1" applyFont="1" applyFill="1" applyBorder="1" applyAlignment="1">
      <alignment horizontal="center" vertical="center" wrapText="1"/>
    </xf>
    <xf numFmtId="0" fontId="10" fillId="4" borderId="0" xfId="0" applyFont="1" applyFill="1"/>
    <xf numFmtId="1" fontId="10" fillId="0" borderId="0" xfId="0" applyNumberFormat="1" applyFont="1" applyAlignment="1">
      <alignment horizontal="left" vertical="center"/>
    </xf>
    <xf numFmtId="1" fontId="22" fillId="4" borderId="0" xfId="0" applyNumberFormat="1" applyFont="1" applyFill="1" applyAlignment="1">
      <alignment horizontal="left" vertical="center"/>
    </xf>
    <xf numFmtId="0" fontId="10" fillId="0" borderId="0" xfId="0" applyFont="1" applyAlignment="1">
      <alignment horizontal="left"/>
    </xf>
    <xf numFmtId="0" fontId="10" fillId="0" borderId="0" xfId="0" applyFont="1" applyAlignment="1">
      <alignment horizontal="left" vertical="center"/>
    </xf>
    <xf numFmtId="0" fontId="10" fillId="0" borderId="0" xfId="0" applyFont="1"/>
    <xf numFmtId="0" fontId="10" fillId="4" borderId="0" xfId="0" applyFont="1" applyFill="1" applyAlignment="1">
      <alignment horizontal="center" vertical="center"/>
    </xf>
    <xf numFmtId="0" fontId="10" fillId="4" borderId="0" xfId="0" applyFont="1" applyFill="1" applyAlignment="1">
      <alignment horizontal="left" vertical="center"/>
    </xf>
    <xf numFmtId="0" fontId="17" fillId="4" borderId="0" xfId="0" applyFont="1" applyFill="1" applyAlignment="1">
      <alignment vertical="center" wrapText="1"/>
    </xf>
    <xf numFmtId="166" fontId="19" fillId="4" borderId="62" xfId="1" applyNumberFormat="1" applyFont="1" applyFill="1" applyBorder="1" applyAlignment="1">
      <alignment horizontal="center" vertical="center" wrapText="1"/>
    </xf>
    <xf numFmtId="166" fontId="20" fillId="4" borderId="17" xfId="1" applyNumberFormat="1" applyFont="1" applyFill="1" applyBorder="1"/>
    <xf numFmtId="166" fontId="20" fillId="4" borderId="0" xfId="1" applyNumberFormat="1" applyFont="1" applyFill="1"/>
    <xf numFmtId="0" fontId="20" fillId="4" borderId="0" xfId="0" applyFont="1" applyFill="1"/>
    <xf numFmtId="0" fontId="20" fillId="4" borderId="0" xfId="0" applyFont="1" applyFill="1" applyAlignment="1">
      <alignment vertical="center" wrapText="1"/>
    </xf>
    <xf numFmtId="0" fontId="20" fillId="4" borderId="1" xfId="0" applyFont="1" applyFill="1" applyBorder="1"/>
    <xf numFmtId="166" fontId="27" fillId="4" borderId="17" xfId="1" applyNumberFormat="1" applyFont="1" applyFill="1" applyBorder="1"/>
    <xf numFmtId="166" fontId="19" fillId="4" borderId="19" xfId="1" applyNumberFormat="1" applyFont="1" applyFill="1" applyBorder="1" applyAlignment="1">
      <alignment horizontal="center" vertical="center" wrapText="1"/>
    </xf>
    <xf numFmtId="166" fontId="19" fillId="4" borderId="10" xfId="1" applyNumberFormat="1" applyFont="1" applyFill="1" applyBorder="1" applyAlignment="1">
      <alignment horizontal="center" vertical="center" wrapText="1"/>
    </xf>
    <xf numFmtId="166" fontId="19" fillId="5" borderId="1" xfId="1" applyNumberFormat="1" applyFont="1" applyFill="1" applyBorder="1" applyAlignment="1">
      <alignment horizontal="left" vertical="center" wrapText="1"/>
    </xf>
    <xf numFmtId="166" fontId="17" fillId="4" borderId="63" xfId="1" applyNumberFormat="1" applyFont="1" applyFill="1" applyBorder="1"/>
    <xf numFmtId="166" fontId="17" fillId="4" borderId="0" xfId="0" applyNumberFormat="1" applyFont="1" applyFill="1"/>
    <xf numFmtId="17" fontId="11" fillId="4" borderId="1" xfId="0" applyNumberFormat="1" applyFont="1" applyFill="1" applyBorder="1" applyAlignment="1">
      <alignment vertical="center" wrapText="1"/>
    </xf>
    <xf numFmtId="0" fontId="0" fillId="0" borderId="0" xfId="0" applyAlignment="1">
      <alignment horizontal="left"/>
    </xf>
    <xf numFmtId="0" fontId="8" fillId="0" borderId="0" xfId="0" applyFont="1" applyAlignment="1">
      <alignment horizontal="left" vertical="center"/>
    </xf>
    <xf numFmtId="164" fontId="0" fillId="4" borderId="1" xfId="0" applyNumberFormat="1" applyFill="1" applyBorder="1" applyAlignment="1">
      <alignment horizontal="right"/>
    </xf>
    <xf numFmtId="0" fontId="0" fillId="4" borderId="1" xfId="0" applyFill="1" applyBorder="1"/>
    <xf numFmtId="43" fontId="0" fillId="4" borderId="1" xfId="1" applyFont="1" applyFill="1" applyBorder="1" applyAlignment="1">
      <alignment horizontal="right" wrapText="1"/>
    </xf>
    <xf numFmtId="0" fontId="11" fillId="0" borderId="3"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vertical="center" wrapText="1"/>
    </xf>
    <xf numFmtId="0" fontId="30" fillId="4" borderId="1" xfId="0" applyFont="1" applyFill="1" applyBorder="1" applyAlignment="1">
      <alignment vertical="center"/>
    </xf>
    <xf numFmtId="0" fontId="21" fillId="0" borderId="1" xfId="0" applyFont="1" applyBorder="1" applyAlignment="1">
      <alignment vertical="center"/>
    </xf>
    <xf numFmtId="0" fontId="11" fillId="4" borderId="1" xfId="0" applyFont="1" applyFill="1" applyBorder="1" applyAlignment="1">
      <alignment horizontal="left" vertical="center" wrapText="1"/>
    </xf>
    <xf numFmtId="0" fontId="11" fillId="0" borderId="8" xfId="0" applyFont="1" applyBorder="1" applyAlignment="1">
      <alignment vertical="center" wrapText="1"/>
    </xf>
    <xf numFmtId="0" fontId="11"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11" fillId="0" borderId="26" xfId="0" applyFont="1" applyBorder="1" applyAlignment="1">
      <alignment vertical="center" wrapText="1"/>
    </xf>
    <xf numFmtId="0" fontId="11" fillId="0" borderId="51" xfId="0" applyFont="1" applyBorder="1" applyAlignment="1">
      <alignment vertical="center" wrapText="1"/>
    </xf>
    <xf numFmtId="0" fontId="11" fillId="0" borderId="18" xfId="0" applyFont="1" applyBorder="1" applyAlignment="1">
      <alignment vertical="center" wrapText="1"/>
    </xf>
    <xf numFmtId="0" fontId="4" fillId="0" borderId="0" xfId="0" applyFont="1" applyAlignment="1">
      <alignment horizontal="center" wrapText="1"/>
    </xf>
    <xf numFmtId="0" fontId="30" fillId="4" borderId="17" xfId="0" applyFont="1" applyFill="1" applyBorder="1" applyAlignment="1">
      <alignment horizontal="left" vertical="center" wrapText="1"/>
    </xf>
    <xf numFmtId="0" fontId="30" fillId="4" borderId="1" xfId="0" applyFont="1" applyFill="1" applyBorder="1" applyAlignment="1">
      <alignment horizontal="left" vertical="center" wrapText="1"/>
    </xf>
    <xf numFmtId="17" fontId="30" fillId="4" borderId="1" xfId="0" applyNumberFormat="1" applyFont="1" applyFill="1" applyBorder="1" applyAlignment="1">
      <alignment vertical="center" wrapText="1"/>
    </xf>
    <xf numFmtId="0" fontId="11" fillId="0" borderId="1" xfId="0" applyFont="1" applyBorder="1" applyAlignment="1">
      <alignment horizontal="left" vertical="center" wrapText="1"/>
    </xf>
    <xf numFmtId="17" fontId="10" fillId="4" borderId="1" xfId="0" applyNumberFormat="1" applyFont="1" applyFill="1" applyBorder="1" applyAlignment="1">
      <alignment vertical="center" wrapText="1"/>
    </xf>
    <xf numFmtId="0" fontId="30" fillId="0" borderId="1" xfId="0" applyFont="1" applyBorder="1" applyAlignment="1">
      <alignment vertical="center" wrapText="1"/>
    </xf>
    <xf numFmtId="0" fontId="30" fillId="0" borderId="1" xfId="0" applyFont="1" applyBorder="1" applyAlignment="1">
      <alignment vertical="center"/>
    </xf>
    <xf numFmtId="0" fontId="9" fillId="3" borderId="47" xfId="0" applyFont="1" applyFill="1" applyBorder="1" applyAlignment="1">
      <alignment horizontal="left" vertical="center" wrapText="1"/>
    </xf>
    <xf numFmtId="0" fontId="4" fillId="0" borderId="0" xfId="0" applyFont="1" applyAlignment="1">
      <alignment horizontal="left" vertical="center"/>
    </xf>
    <xf numFmtId="0" fontId="24" fillId="4" borderId="26" xfId="0" applyFont="1" applyFill="1" applyBorder="1" applyAlignment="1">
      <alignment vertical="center" wrapText="1"/>
    </xf>
    <xf numFmtId="14" fontId="24" fillId="4" borderId="26" xfId="0" applyNumberFormat="1" applyFont="1" applyFill="1" applyBorder="1" applyAlignment="1">
      <alignment vertical="center"/>
    </xf>
    <xf numFmtId="0" fontId="24" fillId="4" borderId="18" xfId="0" applyFont="1" applyFill="1" applyBorder="1" applyAlignment="1">
      <alignment vertical="center" wrapText="1"/>
    </xf>
    <xf numFmtId="14" fontId="24" fillId="4" borderId="18" xfId="0" applyNumberFormat="1" applyFont="1" applyFill="1" applyBorder="1" applyAlignment="1">
      <alignment vertical="center"/>
    </xf>
    <xf numFmtId="0" fontId="24" fillId="4" borderId="24" xfId="0" applyFont="1" applyFill="1" applyBorder="1" applyAlignment="1">
      <alignment vertical="center" wrapText="1"/>
    </xf>
    <xf numFmtId="0" fontId="10" fillId="4" borderId="24" xfId="0" applyFont="1" applyFill="1" applyBorder="1" applyAlignment="1">
      <alignment horizontal="left" vertical="center"/>
    </xf>
    <xf numFmtId="0" fontId="11" fillId="4" borderId="37" xfId="0" applyFont="1" applyFill="1" applyBorder="1" applyAlignment="1">
      <alignment horizontal="center" vertical="center" wrapText="1"/>
    </xf>
    <xf numFmtId="0" fontId="11" fillId="4" borderId="17" xfId="0" applyFont="1" applyFill="1" applyBorder="1" applyAlignment="1">
      <alignment vertical="center" wrapText="1"/>
    </xf>
    <xf numFmtId="0" fontId="11" fillId="4" borderId="8" xfId="0" applyFont="1" applyFill="1" applyBorder="1" applyAlignment="1">
      <alignment vertical="center" wrapText="1"/>
    </xf>
    <xf numFmtId="0" fontId="26" fillId="4" borderId="1" xfId="0" applyFont="1" applyFill="1" applyBorder="1" applyAlignment="1">
      <alignment vertical="center" wrapText="1"/>
    </xf>
    <xf numFmtId="0" fontId="24" fillId="4" borderId="1" xfId="0" applyFont="1" applyFill="1" applyBorder="1" applyAlignment="1">
      <alignment horizontal="center" vertical="center"/>
    </xf>
    <xf numFmtId="0" fontId="24" fillId="0" borderId="1" xfId="0" applyFont="1" applyBorder="1" applyAlignment="1">
      <alignment horizontal="center" vertical="center"/>
    </xf>
    <xf numFmtId="0" fontId="26" fillId="0" borderId="1" xfId="0" applyFont="1" applyBorder="1" applyAlignment="1">
      <alignment vertical="center" wrapText="1"/>
    </xf>
    <xf numFmtId="0" fontId="24" fillId="4" borderId="1" xfId="0" applyFont="1" applyFill="1" applyBorder="1" applyAlignment="1">
      <alignment horizontal="center" vertical="center" wrapText="1"/>
    </xf>
    <xf numFmtId="0" fontId="24" fillId="4" borderId="32" xfId="0" applyFont="1" applyFill="1" applyBorder="1" applyAlignment="1">
      <alignment horizontal="center" vertical="center" wrapText="1"/>
    </xf>
    <xf numFmtId="14" fontId="24" fillId="4" borderId="33" xfId="0" applyNumberFormat="1" applyFont="1" applyFill="1" applyBorder="1" applyAlignment="1">
      <alignment horizontal="left" vertical="center" wrapText="1"/>
    </xf>
    <xf numFmtId="0" fontId="25" fillId="4" borderId="33" xfId="0" applyFont="1" applyFill="1" applyBorder="1" applyAlignment="1">
      <alignment vertical="center"/>
    </xf>
    <xf numFmtId="0" fontId="24" fillId="4" borderId="33" xfId="0" applyFont="1" applyFill="1" applyBorder="1" applyAlignment="1">
      <alignment horizontal="center" vertical="center" wrapText="1"/>
    </xf>
    <xf numFmtId="17" fontId="11" fillId="4" borderId="33" xfId="0" applyNumberFormat="1" applyFont="1" applyFill="1" applyBorder="1" applyAlignment="1">
      <alignment vertical="center" wrapText="1"/>
    </xf>
    <xf numFmtId="0" fontId="24" fillId="0" borderId="33" xfId="0" applyFont="1" applyBorder="1" applyAlignment="1">
      <alignment horizontal="left" vertical="center" wrapText="1"/>
    </xf>
    <xf numFmtId="0" fontId="26" fillId="0" borderId="33" xfId="0" applyFont="1" applyBorder="1" applyAlignment="1">
      <alignment horizontal="left" vertical="center" wrapText="1"/>
    </xf>
    <xf numFmtId="0" fontId="24" fillId="0" borderId="33" xfId="0" applyFont="1" applyBorder="1" applyAlignment="1">
      <alignment horizontal="center" vertical="center" wrapText="1"/>
    </xf>
    <xf numFmtId="0" fontId="24" fillId="0" borderId="35" xfId="0" applyFont="1" applyBorder="1" applyAlignment="1">
      <alignment horizontal="center" vertical="center" wrapText="1"/>
    </xf>
    <xf numFmtId="0" fontId="24" fillId="4" borderId="64" xfId="0" applyFont="1" applyFill="1" applyBorder="1" applyAlignment="1">
      <alignment horizontal="center" vertical="center"/>
    </xf>
    <xf numFmtId="0" fontId="32" fillId="4" borderId="65"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0" borderId="66" xfId="0" applyFont="1" applyBorder="1" applyAlignment="1">
      <alignment horizontal="center" vertical="center" wrapText="1"/>
    </xf>
    <xf numFmtId="0" fontId="11" fillId="0" borderId="25" xfId="0" applyFont="1" applyBorder="1" applyAlignment="1">
      <alignment vertical="center" wrapText="1"/>
    </xf>
    <xf numFmtId="0" fontId="14" fillId="4" borderId="18" xfId="0" applyFont="1" applyFill="1" applyBorder="1" applyAlignment="1">
      <alignment vertical="center" wrapText="1"/>
    </xf>
    <xf numFmtId="0" fontId="31" fillId="4" borderId="18" xfId="0" applyFont="1" applyFill="1" applyBorder="1" applyAlignment="1">
      <alignment vertical="center" wrapText="1"/>
    </xf>
    <xf numFmtId="0" fontId="14" fillId="4" borderId="18" xfId="0" applyFont="1" applyFill="1" applyBorder="1" applyAlignment="1">
      <alignment horizontal="center" vertical="center" wrapText="1"/>
    </xf>
    <xf numFmtId="0" fontId="12" fillId="4" borderId="18" xfId="0" applyFont="1" applyFill="1" applyBorder="1" applyAlignment="1">
      <alignment horizontal="left" vertical="center" wrapText="1"/>
    </xf>
    <xf numFmtId="0" fontId="10" fillId="4" borderId="18" xfId="0" applyFont="1" applyFill="1" applyBorder="1" applyAlignment="1">
      <alignment horizontal="left" vertical="center" wrapText="1"/>
    </xf>
    <xf numFmtId="17" fontId="11" fillId="4" borderId="18" xfId="0" applyNumberFormat="1" applyFont="1" applyFill="1" applyBorder="1" applyAlignment="1">
      <alignment vertical="center" wrapText="1"/>
    </xf>
    <xf numFmtId="0" fontId="30" fillId="4" borderId="18" xfId="0" applyFont="1" applyFill="1" applyBorder="1" applyAlignment="1">
      <alignment vertical="center" wrapText="1"/>
    </xf>
    <xf numFmtId="1" fontId="9" fillId="3" borderId="69" xfId="0" applyNumberFormat="1" applyFont="1" applyFill="1" applyBorder="1" applyAlignment="1">
      <alignment horizontal="center" vertical="center" wrapText="1"/>
    </xf>
    <xf numFmtId="167" fontId="9" fillId="3" borderId="28" xfId="0" applyNumberFormat="1" applyFont="1" applyFill="1" applyBorder="1" applyAlignment="1">
      <alignment horizontal="center" vertical="center"/>
    </xf>
    <xf numFmtId="0" fontId="9" fillId="3" borderId="28" xfId="0" applyFont="1" applyFill="1" applyBorder="1" applyAlignment="1">
      <alignment horizontal="center" vertical="center" wrapText="1"/>
    </xf>
    <xf numFmtId="0" fontId="9" fillId="3" borderId="70" xfId="0" applyFont="1" applyFill="1" applyBorder="1" applyAlignment="1">
      <alignment horizontal="center" vertical="center" wrapText="1"/>
    </xf>
    <xf numFmtId="1" fontId="11" fillId="4" borderId="20" xfId="0" applyNumberFormat="1" applyFont="1" applyFill="1" applyBorder="1" applyAlignment="1">
      <alignment horizontal="center" vertical="center" wrapText="1"/>
    </xf>
    <xf numFmtId="167" fontId="11" fillId="4" borderId="21" xfId="0" applyNumberFormat="1" applyFont="1" applyFill="1" applyBorder="1" applyAlignment="1">
      <alignment horizontal="center" vertical="center"/>
    </xf>
    <xf numFmtId="164" fontId="12" fillId="4" borderId="21" xfId="0" applyNumberFormat="1" applyFont="1" applyFill="1" applyBorder="1" applyAlignment="1">
      <alignment horizontal="center" vertical="center"/>
    </xf>
    <xf numFmtId="0" fontId="11" fillId="4" borderId="21" xfId="0" applyFont="1" applyFill="1" applyBorder="1" applyAlignment="1">
      <alignment horizontal="left" vertical="center" wrapText="1"/>
    </xf>
    <xf numFmtId="164" fontId="12" fillId="4" borderId="21" xfId="0" applyNumberFormat="1" applyFont="1" applyFill="1" applyBorder="1" applyAlignment="1">
      <alignment horizontal="center" vertical="center" wrapText="1"/>
    </xf>
    <xf numFmtId="17" fontId="11" fillId="4" borderId="21" xfId="0" applyNumberFormat="1" applyFont="1" applyFill="1" applyBorder="1" applyAlignment="1">
      <alignment vertical="center" wrapText="1"/>
    </xf>
    <xf numFmtId="164" fontId="12" fillId="4" borderId="21" xfId="0" applyNumberFormat="1" applyFont="1" applyFill="1" applyBorder="1" applyAlignment="1">
      <alignment horizontal="left" vertical="center"/>
    </xf>
    <xf numFmtId="164" fontId="12" fillId="4" borderId="71" xfId="0" applyNumberFormat="1" applyFont="1" applyFill="1" applyBorder="1" applyAlignment="1">
      <alignment horizontal="center" vertical="center" wrapText="1"/>
    </xf>
    <xf numFmtId="17" fontId="11" fillId="4" borderId="24" xfId="0" applyNumberFormat="1" applyFont="1" applyFill="1" applyBorder="1" applyAlignment="1">
      <alignment vertical="center" wrapText="1"/>
    </xf>
    <xf numFmtId="0" fontId="0" fillId="4" borderId="0" xfId="0" applyFill="1"/>
    <xf numFmtId="167" fontId="2" fillId="0" borderId="0" xfId="0" applyNumberFormat="1" applyFont="1" applyAlignment="1">
      <alignment horizontal="center" vertical="center"/>
    </xf>
    <xf numFmtId="164" fontId="2"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164" fontId="2" fillId="4" borderId="21" xfId="0" applyNumberFormat="1" applyFont="1" applyFill="1" applyBorder="1" applyAlignment="1">
      <alignment horizontal="center" vertical="center"/>
    </xf>
    <xf numFmtId="0" fontId="2" fillId="4" borderId="33" xfId="0" applyFont="1" applyFill="1" applyBorder="1" applyAlignment="1">
      <alignment horizontal="left" vertical="center" wrapText="1"/>
    </xf>
    <xf numFmtId="167" fontId="2" fillId="4" borderId="18" xfId="0" applyNumberFormat="1" applyFont="1" applyFill="1" applyBorder="1" applyAlignment="1">
      <alignment horizontal="center" vertical="center"/>
    </xf>
    <xf numFmtId="164" fontId="2" fillId="4" borderId="18" xfId="0" applyNumberFormat="1" applyFont="1" applyFill="1" applyBorder="1" applyAlignment="1">
      <alignment horizontal="center" vertical="center" wrapText="1"/>
    </xf>
    <xf numFmtId="0" fontId="2" fillId="4" borderId="18"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36" xfId="0" applyFont="1" applyFill="1" applyBorder="1" applyAlignment="1">
      <alignment horizontal="center" vertical="center" wrapText="1"/>
    </xf>
    <xf numFmtId="165" fontId="2" fillId="4" borderId="18" xfId="0" applyNumberFormat="1" applyFont="1" applyFill="1" applyBorder="1" applyAlignment="1">
      <alignment horizontal="center" vertical="center"/>
    </xf>
    <xf numFmtId="0" fontId="2" fillId="4" borderId="18"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1" fontId="2" fillId="4" borderId="22" xfId="0" applyNumberFormat="1" applyFont="1" applyFill="1" applyBorder="1" applyAlignment="1">
      <alignment horizontal="center" vertical="center" wrapText="1"/>
    </xf>
    <xf numFmtId="164" fontId="2" fillId="4" borderId="18" xfId="0" applyNumberFormat="1" applyFont="1" applyFill="1" applyBorder="1" applyAlignment="1">
      <alignment horizontal="center" vertical="center"/>
    </xf>
    <xf numFmtId="0" fontId="2" fillId="4" borderId="18" xfId="0" applyFont="1" applyFill="1" applyBorder="1" applyAlignment="1">
      <alignment vertical="center"/>
    </xf>
    <xf numFmtId="17" fontId="2" fillId="4" borderId="18" xfId="0" applyNumberFormat="1" applyFont="1" applyFill="1" applyBorder="1" applyAlignment="1">
      <alignment horizontal="left" vertical="center" wrapText="1"/>
    </xf>
    <xf numFmtId="0" fontId="2" fillId="0" borderId="1" xfId="0" applyFont="1" applyBorder="1" applyAlignment="1">
      <alignment horizontal="left" vertical="center" wrapText="1"/>
    </xf>
    <xf numFmtId="165" fontId="2" fillId="4" borderId="0" xfId="0" applyNumberFormat="1" applyFont="1" applyFill="1" applyAlignment="1">
      <alignment horizontal="center" vertical="center" wrapText="1"/>
    </xf>
    <xf numFmtId="165" fontId="2" fillId="4" borderId="0" xfId="0" applyNumberFormat="1" applyFont="1" applyFill="1" applyAlignment="1">
      <alignment vertical="center"/>
    </xf>
    <xf numFmtId="0" fontId="2" fillId="4" borderId="0" xfId="0" applyFont="1" applyFill="1" applyAlignment="1">
      <alignment vertical="center"/>
    </xf>
    <xf numFmtId="164" fontId="2" fillId="4" borderId="18" xfId="0" applyNumberFormat="1" applyFont="1" applyFill="1" applyBorder="1" applyAlignment="1">
      <alignment vertical="center" wrapText="1"/>
    </xf>
    <xf numFmtId="17" fontId="2" fillId="4" borderId="18" xfId="0" applyNumberFormat="1" applyFont="1" applyFill="1" applyBorder="1" applyAlignment="1">
      <alignment vertical="center" wrapText="1"/>
    </xf>
    <xf numFmtId="17" fontId="2" fillId="4" borderId="18" xfId="0" applyNumberFormat="1" applyFont="1" applyFill="1" applyBorder="1" applyAlignment="1">
      <alignment horizontal="center" vertical="center" wrapText="1"/>
    </xf>
    <xf numFmtId="0" fontId="2" fillId="4" borderId="18" xfId="0" applyFont="1" applyFill="1" applyBorder="1" applyAlignment="1">
      <alignment vertical="center" wrapText="1"/>
    </xf>
    <xf numFmtId="4" fontId="2" fillId="4" borderId="18" xfId="0" applyNumberFormat="1" applyFont="1" applyFill="1" applyBorder="1" applyAlignment="1">
      <alignment horizontal="center" vertical="center"/>
    </xf>
    <xf numFmtId="17" fontId="2" fillId="4" borderId="29" xfId="0" applyNumberFormat="1" applyFont="1" applyFill="1" applyBorder="1" applyAlignment="1">
      <alignment vertical="center" wrapText="1"/>
    </xf>
    <xf numFmtId="0" fontId="2" fillId="4" borderId="31" xfId="0" applyFont="1" applyFill="1" applyBorder="1" applyAlignment="1">
      <alignment horizontal="left" vertical="center" wrapText="1"/>
    </xf>
    <xf numFmtId="0" fontId="2" fillId="4" borderId="30" xfId="0" applyFont="1" applyFill="1" applyBorder="1" applyAlignment="1">
      <alignment horizontal="center" vertical="center" wrapText="1"/>
    </xf>
    <xf numFmtId="0" fontId="2" fillId="4" borderId="29" xfId="0" applyFont="1" applyFill="1" applyBorder="1" applyAlignment="1">
      <alignment vertical="center" wrapText="1"/>
    </xf>
    <xf numFmtId="0" fontId="2" fillId="4" borderId="26" xfId="0" applyFont="1" applyFill="1" applyBorder="1" applyAlignment="1">
      <alignment horizontal="left" vertical="center" wrapText="1"/>
    </xf>
    <xf numFmtId="1" fontId="2" fillId="4" borderId="23" xfId="0" applyNumberFormat="1" applyFont="1" applyFill="1" applyBorder="1" applyAlignment="1">
      <alignment horizontal="center" vertical="center" wrapText="1"/>
    </xf>
    <xf numFmtId="167" fontId="2" fillId="4" borderId="24" xfId="0" applyNumberFormat="1" applyFont="1" applyFill="1" applyBorder="1" applyAlignment="1">
      <alignment horizontal="center" vertical="center"/>
    </xf>
    <xf numFmtId="164" fontId="2" fillId="4" borderId="24" xfId="0" applyNumberFormat="1" applyFont="1" applyFill="1" applyBorder="1" applyAlignment="1">
      <alignment horizontal="center" vertical="center" wrapText="1"/>
    </xf>
    <xf numFmtId="4" fontId="2" fillId="4" borderId="24" xfId="0" applyNumberFormat="1" applyFont="1" applyFill="1" applyBorder="1" applyAlignment="1">
      <alignment horizontal="center" vertical="center"/>
    </xf>
    <xf numFmtId="164" fontId="2" fillId="4" borderId="24" xfId="0" applyNumberFormat="1" applyFont="1" applyFill="1" applyBorder="1" applyAlignment="1">
      <alignment vertical="center" wrapText="1"/>
    </xf>
    <xf numFmtId="0" fontId="2" fillId="4" borderId="24" xfId="0" applyFont="1" applyFill="1" applyBorder="1" applyAlignment="1">
      <alignment horizontal="center" vertical="center" wrapText="1"/>
    </xf>
    <xf numFmtId="17" fontId="2" fillId="4" borderId="24" xfId="0" applyNumberFormat="1" applyFont="1" applyFill="1" applyBorder="1" applyAlignment="1">
      <alignment vertical="center" wrapText="1"/>
    </xf>
    <xf numFmtId="0" fontId="2" fillId="4" borderId="37" xfId="0" applyFont="1" applyFill="1" applyBorder="1" applyAlignment="1">
      <alignment horizontal="center" vertical="center" wrapText="1"/>
    </xf>
    <xf numFmtId="1" fontId="2" fillId="0" borderId="0" xfId="0" applyNumberFormat="1" applyFont="1" applyAlignment="1">
      <alignment horizontal="center" vertical="center" wrapText="1"/>
    </xf>
    <xf numFmtId="164" fontId="2" fillId="0" borderId="0" xfId="0" applyNumberFormat="1" applyFont="1" applyAlignment="1">
      <alignment vertical="center" wrapText="1"/>
    </xf>
    <xf numFmtId="165" fontId="2" fillId="0" borderId="0" xfId="0" applyNumberFormat="1" applyFont="1" applyAlignment="1">
      <alignment horizontal="center" vertical="center" wrapText="1"/>
    </xf>
    <xf numFmtId="165" fontId="2" fillId="0" borderId="0" xfId="0" applyNumberFormat="1" applyFont="1" applyAlignment="1">
      <alignment vertical="center"/>
    </xf>
    <xf numFmtId="167" fontId="2" fillId="4" borderId="0" xfId="0" applyNumberFormat="1" applyFont="1" applyFill="1" applyAlignment="1">
      <alignment horizontal="center" vertical="center"/>
    </xf>
    <xf numFmtId="0" fontId="2" fillId="4" borderId="0" xfId="0" applyFont="1" applyFill="1" applyAlignment="1">
      <alignment vertical="center" wrapText="1"/>
    </xf>
    <xf numFmtId="14" fontId="2" fillId="0" borderId="10" xfId="0" applyNumberFormat="1" applyFont="1" applyBorder="1" applyAlignment="1">
      <alignment horizontal="center" vertical="center" wrapText="1"/>
    </xf>
    <xf numFmtId="14" fontId="2" fillId="0" borderId="11" xfId="0" applyNumberFormat="1" applyFont="1" applyBorder="1" applyAlignment="1">
      <alignment horizontal="center" vertical="center" wrapText="1"/>
    </xf>
    <xf numFmtId="14" fontId="2" fillId="0" borderId="0" xfId="0" applyNumberFormat="1" applyFont="1" applyAlignment="1">
      <alignment horizontal="center" vertical="center" wrapText="1"/>
    </xf>
    <xf numFmtId="14" fontId="2" fillId="0" borderId="5" xfId="0" applyNumberFormat="1" applyFont="1" applyBorder="1" applyAlignment="1">
      <alignment horizontal="center" vertical="center"/>
    </xf>
    <xf numFmtId="0" fontId="2" fillId="0" borderId="0" xfId="0" applyFont="1" applyAlignment="1">
      <alignment horizontal="center"/>
    </xf>
    <xf numFmtId="0" fontId="2" fillId="0" borderId="0" xfId="0" applyFont="1" applyAlignment="1">
      <alignment wrapText="1"/>
    </xf>
    <xf numFmtId="0" fontId="2" fillId="0" borderId="0" xfId="0" applyFont="1"/>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1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lef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14" fontId="2" fillId="0" borderId="8" xfId="0" applyNumberFormat="1" applyFont="1" applyBorder="1" applyAlignment="1">
      <alignment horizontal="center" vertical="center"/>
    </xf>
    <xf numFmtId="164" fontId="2" fillId="0" borderId="8" xfId="0" applyNumberFormat="1" applyFont="1" applyBorder="1" applyAlignment="1">
      <alignment horizontal="center" vertical="center"/>
    </xf>
    <xf numFmtId="0" fontId="2" fillId="0" borderId="8" xfId="0" applyFont="1" applyBorder="1" applyAlignment="1">
      <alignment vertical="center" wrapText="1"/>
    </xf>
    <xf numFmtId="0" fontId="2" fillId="0" borderId="8" xfId="0" applyFont="1" applyBorder="1" applyAlignment="1">
      <alignment horizontal="center" vertical="center" wrapText="1"/>
    </xf>
    <xf numFmtId="17"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164" fontId="2" fillId="0" borderId="0" xfId="0" applyNumberFormat="1" applyFont="1" applyAlignment="1">
      <alignment horizontal="center"/>
    </xf>
    <xf numFmtId="167" fontId="2" fillId="0" borderId="0" xfId="0" applyNumberFormat="1" applyFont="1" applyAlignment="1">
      <alignment horizontal="center"/>
    </xf>
    <xf numFmtId="0" fontId="2" fillId="4" borderId="0" xfId="0" applyFont="1" applyFill="1" applyAlignment="1">
      <alignment horizontal="center"/>
    </xf>
    <xf numFmtId="16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5" xfId="0" applyFont="1" applyFill="1" applyBorder="1" applyAlignment="1">
      <alignment horizontal="center" vertical="center"/>
    </xf>
    <xf numFmtId="167"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7" fontId="2" fillId="4" borderId="1" xfId="0" applyNumberFormat="1" applyFont="1" applyFill="1" applyBorder="1" applyAlignment="1">
      <alignment vertical="center" wrapText="1"/>
    </xf>
    <xf numFmtId="167" fontId="2" fillId="4" borderId="1"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17"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7" xfId="0" applyFont="1" applyFill="1" applyBorder="1" applyAlignment="1">
      <alignment horizontal="center" vertical="center"/>
    </xf>
    <xf numFmtId="167" fontId="2" fillId="4" borderId="8" xfId="0" applyNumberFormat="1" applyFont="1" applyFill="1" applyBorder="1" applyAlignment="1">
      <alignment horizontal="center" vertical="center"/>
    </xf>
    <xf numFmtId="164" fontId="2" fillId="4" borderId="8" xfId="0" applyNumberFormat="1" applyFont="1" applyFill="1" applyBorder="1" applyAlignment="1">
      <alignment horizontal="center" vertical="center"/>
    </xf>
    <xf numFmtId="0" fontId="2" fillId="4" borderId="8" xfId="0" applyFont="1" applyFill="1" applyBorder="1" applyAlignment="1">
      <alignment vertical="center" wrapText="1"/>
    </xf>
    <xf numFmtId="0" fontId="2" fillId="4" borderId="8" xfId="0" applyFont="1" applyFill="1" applyBorder="1" applyAlignment="1">
      <alignment horizontal="center" vertical="center" wrapText="1"/>
    </xf>
    <xf numFmtId="17" fontId="2" fillId="4" borderId="8" xfId="0" applyNumberFormat="1" applyFont="1" applyFill="1" applyBorder="1" applyAlignment="1">
      <alignment vertical="center" wrapText="1"/>
    </xf>
    <xf numFmtId="0" fontId="2" fillId="4" borderId="8" xfId="0" applyFont="1" applyFill="1" applyBorder="1" applyAlignment="1">
      <alignment horizontal="left" vertical="center" wrapText="1"/>
    </xf>
    <xf numFmtId="0" fontId="2" fillId="4" borderId="8" xfId="0" applyFont="1" applyFill="1" applyBorder="1" applyAlignment="1">
      <alignment horizontal="center" vertical="center"/>
    </xf>
    <xf numFmtId="0" fontId="2" fillId="0" borderId="0" xfId="0" applyFont="1" applyAlignment="1">
      <alignment horizontal="center" wrapText="1"/>
    </xf>
    <xf numFmtId="0" fontId="2" fillId="0" borderId="56" xfId="0" applyFont="1" applyBorder="1" applyAlignment="1">
      <alignment horizontal="center" vertical="center"/>
    </xf>
    <xf numFmtId="167" fontId="2" fillId="0" borderId="26" xfId="0" applyNumberFormat="1" applyFont="1" applyBorder="1" applyAlignment="1">
      <alignment horizontal="center" vertical="center" wrapText="1"/>
    </xf>
    <xf numFmtId="164" fontId="2" fillId="0" borderId="26" xfId="0" applyNumberFormat="1" applyFont="1" applyBorder="1" applyAlignment="1">
      <alignment horizontal="center" vertical="center" wrapText="1"/>
    </xf>
    <xf numFmtId="0" fontId="2" fillId="0" borderId="26" xfId="0" applyFont="1" applyBorder="1" applyAlignment="1">
      <alignment vertical="center" wrapText="1"/>
    </xf>
    <xf numFmtId="0" fontId="2" fillId="0" borderId="26" xfId="0" applyFont="1" applyBorder="1" applyAlignment="1">
      <alignment horizontal="center" vertical="center" wrapText="1"/>
    </xf>
    <xf numFmtId="17" fontId="2" fillId="0" borderId="26" xfId="0" applyNumberFormat="1" applyFont="1" applyBorder="1" applyAlignment="1">
      <alignment vertical="center" wrapText="1"/>
    </xf>
    <xf numFmtId="0" fontId="2" fillId="4" borderId="17" xfId="0" applyFont="1" applyFill="1" applyBorder="1" applyAlignment="1">
      <alignment vertical="center" wrapText="1"/>
    </xf>
    <xf numFmtId="0" fontId="2" fillId="0" borderId="26" xfId="0" applyFont="1" applyBorder="1" applyAlignment="1">
      <alignment horizontal="center" vertical="center"/>
    </xf>
    <xf numFmtId="0" fontId="2" fillId="0" borderId="57" xfId="0" applyFont="1" applyBorder="1" applyAlignment="1">
      <alignment horizontal="center" vertical="center" wrapText="1"/>
    </xf>
    <xf numFmtId="0" fontId="2" fillId="0" borderId="58" xfId="0" applyFont="1" applyBorder="1" applyAlignment="1">
      <alignment horizontal="center" vertical="center"/>
    </xf>
    <xf numFmtId="167" fontId="2" fillId="0" borderId="18" xfId="0" applyNumberFormat="1" applyFont="1" applyBorder="1" applyAlignment="1">
      <alignment horizontal="center" vertical="center"/>
    </xf>
    <xf numFmtId="164" fontId="2" fillId="0" borderId="18" xfId="0" applyNumberFormat="1" applyFont="1" applyBorder="1" applyAlignment="1">
      <alignment horizontal="center" vertical="center"/>
    </xf>
    <xf numFmtId="0" fontId="2" fillId="0" borderId="18" xfId="0" applyFont="1" applyBorder="1" applyAlignment="1">
      <alignment vertical="center" wrapText="1"/>
    </xf>
    <xf numFmtId="0" fontId="2" fillId="0" borderId="18" xfId="0" applyFont="1" applyBorder="1" applyAlignment="1">
      <alignment horizontal="center" vertical="center" wrapText="1"/>
    </xf>
    <xf numFmtId="17" fontId="2" fillId="0" borderId="18" xfId="0" applyNumberFormat="1" applyFont="1" applyBorder="1" applyAlignment="1">
      <alignment vertical="center" wrapText="1"/>
    </xf>
    <xf numFmtId="0" fontId="2" fillId="0" borderId="18" xfId="0" applyFont="1" applyBorder="1" applyAlignment="1">
      <alignment horizontal="center" vertical="center"/>
    </xf>
    <xf numFmtId="0" fontId="2" fillId="0" borderId="59" xfId="0" applyFont="1" applyBorder="1" applyAlignment="1">
      <alignment horizontal="center" vertical="center" wrapText="1"/>
    </xf>
    <xf numFmtId="0" fontId="2" fillId="0" borderId="18" xfId="0" applyFont="1" applyBorder="1" applyAlignment="1">
      <alignment vertical="center"/>
    </xf>
    <xf numFmtId="0" fontId="2" fillId="0" borderId="60" xfId="0" applyFont="1" applyBorder="1" applyAlignment="1">
      <alignment horizontal="center" vertical="center"/>
    </xf>
    <xf numFmtId="167" fontId="2" fillId="0" borderId="51" xfId="0" applyNumberFormat="1" applyFont="1" applyBorder="1" applyAlignment="1">
      <alignment horizontal="center" vertical="center"/>
    </xf>
    <xf numFmtId="164" fontId="2" fillId="0" borderId="51" xfId="0" applyNumberFormat="1" applyFont="1" applyBorder="1" applyAlignment="1">
      <alignment horizontal="center" vertical="center"/>
    </xf>
    <xf numFmtId="0" fontId="2" fillId="0" borderId="51" xfId="0" applyFont="1" applyBorder="1" applyAlignment="1">
      <alignment vertical="center" wrapText="1"/>
    </xf>
    <xf numFmtId="0" fontId="2" fillId="0" borderId="51" xfId="0" applyFont="1" applyBorder="1" applyAlignment="1">
      <alignment horizontal="center" vertical="center" wrapText="1"/>
    </xf>
    <xf numFmtId="0" fontId="2" fillId="4" borderId="51" xfId="0" applyFont="1" applyFill="1" applyBorder="1" applyAlignment="1">
      <alignment horizontal="left" vertical="center" wrapText="1"/>
    </xf>
    <xf numFmtId="0" fontId="2" fillId="0" borderId="51" xfId="0" applyFont="1" applyBorder="1" applyAlignment="1">
      <alignment horizontal="center" vertical="center"/>
    </xf>
    <xf numFmtId="0" fontId="2" fillId="0" borderId="61" xfId="0" applyFont="1" applyBorder="1" applyAlignment="1">
      <alignment horizontal="center" vertical="center" wrapText="1"/>
    </xf>
    <xf numFmtId="0" fontId="2" fillId="4" borderId="0" xfId="0" applyFont="1" applyFill="1" applyAlignment="1">
      <alignment horizontal="center" wrapText="1"/>
    </xf>
    <xf numFmtId="0" fontId="2" fillId="4" borderId="0" xfId="0" applyFont="1" applyFill="1"/>
    <xf numFmtId="0" fontId="2" fillId="4" borderId="0" xfId="0" applyFont="1" applyFill="1" applyAlignment="1">
      <alignment horizontal="left" vertical="center" wrapText="1"/>
    </xf>
    <xf numFmtId="164" fontId="2" fillId="4" borderId="0" xfId="0" applyNumberFormat="1" applyFont="1" applyFill="1" applyAlignment="1">
      <alignment horizontal="center" vertical="center" wrapText="1"/>
    </xf>
    <xf numFmtId="1" fontId="2" fillId="4" borderId="41" xfId="0" applyNumberFormat="1" applyFont="1" applyFill="1" applyBorder="1" applyAlignment="1">
      <alignment horizontal="center" vertical="center" wrapText="1"/>
    </xf>
    <xf numFmtId="14" fontId="2" fillId="4" borderId="26" xfId="0" applyNumberFormat="1" applyFont="1" applyFill="1" applyBorder="1" applyAlignment="1">
      <alignment horizontal="center" vertical="center"/>
    </xf>
    <xf numFmtId="164" fontId="2" fillId="4" borderId="26" xfId="0" applyNumberFormat="1" applyFont="1" applyFill="1" applyBorder="1" applyAlignment="1">
      <alignment horizontal="center" vertical="center" wrapText="1"/>
    </xf>
    <xf numFmtId="164" fontId="2" fillId="4" borderId="26" xfId="0" applyNumberFormat="1" applyFont="1" applyFill="1" applyBorder="1" applyAlignment="1">
      <alignment horizontal="center" vertical="center"/>
    </xf>
    <xf numFmtId="0" fontId="2" fillId="4" borderId="26" xfId="0" applyFont="1" applyFill="1" applyBorder="1" applyAlignment="1">
      <alignment vertical="center" wrapText="1"/>
    </xf>
    <xf numFmtId="0" fontId="2" fillId="4" borderId="26" xfId="0" applyFont="1" applyFill="1" applyBorder="1" applyAlignment="1">
      <alignment horizontal="center" vertical="center" wrapText="1"/>
    </xf>
    <xf numFmtId="17" fontId="2" fillId="4" borderId="17" xfId="0" applyNumberFormat="1" applyFont="1" applyFill="1" applyBorder="1" applyAlignment="1">
      <alignment vertical="center" wrapText="1"/>
    </xf>
    <xf numFmtId="14" fontId="2" fillId="4" borderId="18" xfId="0" applyNumberFormat="1" applyFont="1" applyFill="1" applyBorder="1" applyAlignment="1">
      <alignment horizontal="center" vertical="center"/>
    </xf>
    <xf numFmtId="14" fontId="2" fillId="4" borderId="24" xfId="0" applyNumberFormat="1" applyFont="1" applyFill="1" applyBorder="1" applyAlignment="1">
      <alignment horizontal="center" vertical="center"/>
    </xf>
    <xf numFmtId="164" fontId="2" fillId="4" borderId="24" xfId="0" applyNumberFormat="1" applyFont="1" applyFill="1" applyBorder="1" applyAlignment="1">
      <alignment horizontal="center" vertical="center"/>
    </xf>
    <xf numFmtId="0" fontId="2" fillId="4" borderId="24" xfId="0" applyFont="1" applyFill="1" applyBorder="1" applyAlignment="1">
      <alignment vertical="center" wrapText="1"/>
    </xf>
    <xf numFmtId="0" fontId="2" fillId="4" borderId="24" xfId="0" applyFont="1" applyFill="1" applyBorder="1" applyAlignment="1">
      <alignment horizontal="left" vertical="center" wrapText="1"/>
    </xf>
    <xf numFmtId="0" fontId="2" fillId="0" borderId="24" xfId="0" applyFont="1" applyBorder="1" applyAlignment="1">
      <alignment horizontal="center" vertical="center" wrapText="1"/>
    </xf>
    <xf numFmtId="1" fontId="2" fillId="4" borderId="0" xfId="0" applyNumberFormat="1" applyFont="1" applyFill="1" applyAlignment="1">
      <alignment horizontal="center" vertical="center" wrapText="1"/>
    </xf>
    <xf numFmtId="14" fontId="2" fillId="4" borderId="0" xfId="0" applyNumberFormat="1" applyFont="1" applyFill="1" applyAlignment="1">
      <alignment horizontal="center" vertical="center"/>
    </xf>
    <xf numFmtId="164" fontId="2" fillId="4" borderId="0" xfId="0" applyNumberFormat="1" applyFont="1" applyFill="1" applyAlignment="1">
      <alignment horizontal="center" vertical="center"/>
    </xf>
    <xf numFmtId="1" fontId="2" fillId="4" borderId="38" xfId="0" applyNumberFormat="1" applyFont="1" applyFill="1" applyBorder="1" applyAlignment="1">
      <alignment horizontal="center" vertical="center" wrapText="1"/>
    </xf>
    <xf numFmtId="14" fontId="2" fillId="4" borderId="17"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wrapText="1"/>
    </xf>
    <xf numFmtId="164" fontId="2" fillId="4" borderId="17" xfId="0" applyNumberFormat="1" applyFont="1" applyFill="1" applyBorder="1" applyAlignment="1">
      <alignment horizontal="center" vertical="center"/>
    </xf>
    <xf numFmtId="0" fontId="2" fillId="4" borderId="17" xfId="0" applyFont="1" applyFill="1" applyBorder="1" applyAlignment="1">
      <alignment horizontal="center" vertical="center" wrapText="1"/>
    </xf>
    <xf numFmtId="0" fontId="2" fillId="0" borderId="17" xfId="0" applyFont="1" applyBorder="1" applyAlignment="1">
      <alignment horizontal="left" vertical="center" wrapText="1"/>
    </xf>
    <xf numFmtId="0" fontId="2" fillId="4" borderId="17" xfId="0" applyFont="1" applyFill="1" applyBorder="1" applyAlignment="1">
      <alignment horizontal="left" vertical="center"/>
    </xf>
    <xf numFmtId="0" fontId="2" fillId="0" borderId="17" xfId="0" applyFont="1" applyBorder="1" applyAlignment="1">
      <alignment horizontal="center" vertical="center" wrapText="1"/>
    </xf>
    <xf numFmtId="0" fontId="2" fillId="0" borderId="39" xfId="0" applyFont="1" applyBorder="1" applyAlignment="1">
      <alignment horizontal="center" vertical="center" wrapText="1"/>
    </xf>
    <xf numFmtId="1" fontId="2" fillId="4" borderId="5"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2" fillId="4" borderId="5" xfId="0" applyFont="1" applyFill="1" applyBorder="1" applyAlignment="1">
      <alignment horizontal="center" vertical="center" wrapText="1"/>
    </xf>
    <xf numFmtId="17" fontId="2" fillId="4" borderId="1" xfId="0" applyNumberFormat="1" applyFont="1" applyFill="1" applyBorder="1" applyAlignment="1">
      <alignment horizontal="left" vertical="center" wrapText="1"/>
    </xf>
    <xf numFmtId="14" fontId="2" fillId="4" borderId="8" xfId="0" applyNumberFormat="1" applyFont="1" applyFill="1" applyBorder="1" applyAlignment="1">
      <alignment horizontal="center" vertical="center"/>
    </xf>
    <xf numFmtId="164" fontId="2" fillId="4" borderId="0" xfId="0" applyNumberFormat="1" applyFont="1" applyFill="1" applyAlignment="1">
      <alignment wrapText="1"/>
    </xf>
    <xf numFmtId="0" fontId="2" fillId="4" borderId="38" xfId="0" applyFont="1" applyFill="1" applyBorder="1" applyAlignment="1">
      <alignment horizontal="center" vertical="center"/>
    </xf>
    <xf numFmtId="167" fontId="2" fillId="4" borderId="17" xfId="0" applyNumberFormat="1" applyFont="1" applyFill="1" applyBorder="1" applyAlignment="1">
      <alignment horizontal="center" vertical="center"/>
    </xf>
    <xf numFmtId="164" fontId="2" fillId="4" borderId="17" xfId="0" applyNumberFormat="1" applyFont="1" applyFill="1" applyBorder="1" applyAlignment="1">
      <alignment vertical="center" wrapText="1"/>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wrapText="1"/>
    </xf>
    <xf numFmtId="164" fontId="2" fillId="4" borderId="1" xfId="0" applyNumberFormat="1" applyFont="1" applyFill="1" applyBorder="1" applyAlignment="1">
      <alignment vertical="center" wrapText="1"/>
    </xf>
    <xf numFmtId="0" fontId="2" fillId="4" borderId="6" xfId="0" applyFont="1" applyFill="1" applyBorder="1" applyAlignment="1">
      <alignment horizontal="center" vertical="center" wrapText="1"/>
    </xf>
    <xf numFmtId="164" fontId="2" fillId="4" borderId="8" xfId="0" applyNumberFormat="1" applyFont="1" applyFill="1" applyBorder="1" applyAlignment="1">
      <alignment vertical="center" wrapText="1"/>
    </xf>
    <xf numFmtId="0" fontId="2" fillId="4" borderId="9" xfId="0" applyFont="1" applyFill="1" applyBorder="1" applyAlignment="1">
      <alignment horizontal="center" vertical="center" wrapText="1"/>
    </xf>
    <xf numFmtId="167" fontId="2" fillId="0" borderId="0" xfId="0" applyNumberFormat="1" applyFont="1"/>
    <xf numFmtId="0" fontId="2" fillId="0" borderId="0" xfId="0" applyFont="1" applyAlignment="1">
      <alignment horizontal="left" vertical="center"/>
    </xf>
    <xf numFmtId="168"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41" xfId="0" applyFont="1" applyBorder="1" applyAlignment="1">
      <alignment horizontal="center" vertical="center"/>
    </xf>
    <xf numFmtId="14" fontId="2" fillId="0" borderId="26" xfId="0" applyNumberFormat="1" applyFont="1" applyBorder="1" applyAlignment="1">
      <alignment vertical="center"/>
    </xf>
    <xf numFmtId="168" fontId="2" fillId="4" borderId="26" xfId="0" applyNumberFormat="1" applyFont="1" applyFill="1" applyBorder="1" applyAlignment="1">
      <alignment vertical="center"/>
    </xf>
    <xf numFmtId="17" fontId="2" fillId="4" borderId="17" xfId="0" applyNumberFormat="1" applyFont="1" applyFill="1" applyBorder="1" applyAlignment="1">
      <alignment horizontal="left" vertical="center" wrapText="1"/>
    </xf>
    <xf numFmtId="0" fontId="2" fillId="4" borderId="26" xfId="0" applyFont="1" applyFill="1" applyBorder="1" applyAlignment="1">
      <alignment horizontal="center" vertical="center"/>
    </xf>
    <xf numFmtId="0" fontId="2" fillId="0" borderId="22" xfId="0" applyFont="1" applyBorder="1" applyAlignment="1">
      <alignment horizontal="center" vertical="center"/>
    </xf>
    <xf numFmtId="167" fontId="2" fillId="0" borderId="18" xfId="0" applyNumberFormat="1" applyFont="1" applyBorder="1" applyAlignment="1">
      <alignment vertical="center"/>
    </xf>
    <xf numFmtId="168" fontId="2" fillId="4" borderId="18" xfId="0" applyNumberFormat="1" applyFont="1" applyFill="1" applyBorder="1" applyAlignment="1">
      <alignment vertical="center"/>
    </xf>
    <xf numFmtId="0" fontId="2" fillId="4" borderId="18" xfId="0" applyFont="1" applyFill="1" applyBorder="1" applyAlignment="1">
      <alignment horizontal="center" vertical="center"/>
    </xf>
    <xf numFmtId="0" fontId="2" fillId="0" borderId="23" xfId="0" applyFont="1" applyBorder="1" applyAlignment="1">
      <alignment horizontal="center" vertical="center"/>
    </xf>
    <xf numFmtId="167" fontId="2" fillId="0" borderId="24" xfId="0" applyNumberFormat="1" applyFont="1" applyBorder="1" applyAlignment="1">
      <alignment vertical="center"/>
    </xf>
    <xf numFmtId="168" fontId="2" fillId="4" borderId="24" xfId="0" applyNumberFormat="1" applyFont="1" applyFill="1" applyBorder="1" applyAlignment="1">
      <alignment vertical="center"/>
    </xf>
    <xf numFmtId="0" fontId="2" fillId="4" borderId="24" xfId="0" applyFont="1" applyFill="1" applyBorder="1" applyAlignment="1">
      <alignment vertical="center"/>
    </xf>
    <xf numFmtId="0" fontId="2" fillId="4" borderId="24" xfId="0" applyFont="1" applyFill="1" applyBorder="1" applyAlignment="1">
      <alignment horizontal="center" vertical="center"/>
    </xf>
    <xf numFmtId="168" fontId="2" fillId="0" borderId="0" xfId="0" applyNumberFormat="1" applyFont="1"/>
    <xf numFmtId="0" fontId="2" fillId="4" borderId="0" xfId="0" applyFont="1" applyFill="1" applyAlignment="1">
      <alignment wrapText="1"/>
    </xf>
    <xf numFmtId="0" fontId="2" fillId="4" borderId="1" xfId="0" applyFont="1" applyFill="1" applyBorder="1" applyAlignment="1">
      <alignment wrapText="1"/>
    </xf>
    <xf numFmtId="164" fontId="2" fillId="4" borderId="33" xfId="0" applyNumberFormat="1" applyFont="1" applyFill="1" applyBorder="1" applyAlignment="1">
      <alignment horizontal="center" vertical="center" wrapText="1"/>
    </xf>
    <xf numFmtId="0" fontId="2" fillId="0" borderId="18" xfId="0" applyFont="1" applyBorder="1" applyAlignment="1">
      <alignment horizontal="left" vertical="center" wrapText="1"/>
    </xf>
    <xf numFmtId="0" fontId="2" fillId="4" borderId="67" xfId="0" applyFont="1" applyFill="1" applyBorder="1" applyAlignment="1">
      <alignment horizontal="center" vertical="center"/>
    </xf>
    <xf numFmtId="14" fontId="2" fillId="4" borderId="25" xfId="0" applyNumberFormat="1" applyFont="1" applyFill="1" applyBorder="1" applyAlignment="1">
      <alignment horizontal="left" vertical="center"/>
    </xf>
    <xf numFmtId="164" fontId="2" fillId="4" borderId="25" xfId="0" applyNumberFormat="1" applyFont="1" applyFill="1" applyBorder="1" applyAlignment="1">
      <alignment horizontal="center" vertical="center" wrapText="1"/>
    </xf>
    <xf numFmtId="0" fontId="2" fillId="4" borderId="25" xfId="0" applyFont="1" applyFill="1" applyBorder="1" applyAlignment="1">
      <alignment vertical="center" wrapText="1"/>
    </xf>
    <xf numFmtId="0" fontId="2" fillId="4" borderId="25" xfId="0" applyFont="1" applyFill="1" applyBorder="1" applyAlignment="1">
      <alignment horizontal="center" vertical="center" wrapText="1"/>
    </xf>
    <xf numFmtId="17" fontId="2" fillId="4" borderId="25" xfId="0" applyNumberFormat="1" applyFont="1" applyFill="1" applyBorder="1" applyAlignment="1">
      <alignmen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xf>
    <xf numFmtId="0" fontId="2" fillId="0" borderId="68" xfId="0" applyFont="1" applyBorder="1" applyAlignment="1">
      <alignment horizontal="center" vertical="center" wrapText="1"/>
    </xf>
    <xf numFmtId="167" fontId="2" fillId="4" borderId="0" xfId="0" applyNumberFormat="1" applyFont="1" applyFill="1"/>
    <xf numFmtId="0" fontId="2" fillId="4" borderId="23" xfId="0" applyFont="1" applyFill="1" applyBorder="1" applyAlignment="1">
      <alignment horizontal="center" vertical="center"/>
    </xf>
    <xf numFmtId="168" fontId="2" fillId="4" borderId="24" xfId="0" applyNumberFormat="1"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533399</xdr:colOff>
      <xdr:row>4</xdr:row>
      <xdr:rowOff>76200</xdr:rowOff>
    </xdr:from>
    <xdr:to>
      <xdr:col>18</xdr:col>
      <xdr:colOff>66674</xdr:colOff>
      <xdr:row>21</xdr:row>
      <xdr:rowOff>9525</xdr:rowOff>
    </xdr:to>
    <xdr:sp macro="" textlink="">
      <xdr:nvSpPr>
        <xdr:cNvPr id="2" name="TextBox 1">
          <a:extLst>
            <a:ext uri="{FF2B5EF4-FFF2-40B4-BE49-F238E27FC236}">
              <a16:creationId xmlns:a16="http://schemas.microsoft.com/office/drawing/2014/main" id="{3C9CCAF6-B8F3-3C47-C2F7-D79D6867043C}"/>
            </a:ext>
          </a:extLst>
        </xdr:cNvPr>
        <xdr:cNvSpPr txBox="1"/>
      </xdr:nvSpPr>
      <xdr:spPr>
        <a:xfrm>
          <a:off x="533399" y="876300"/>
          <a:ext cx="11877675" cy="333375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mn-lt"/>
              <a:ea typeface="+mn-ea"/>
              <a:cs typeface="+mn-cs"/>
            </a:rPr>
            <a:t>This spreadsheet should be read in conjunction with the answers to questions documents which the Council has published.</a:t>
          </a:r>
          <a:r>
            <a:rPr lang="en-GB"/>
            <a:t> </a:t>
          </a:r>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We have published this information with the aim of being as transparent as possible about the issues that people have raised.</a:t>
          </a:r>
          <a:r>
            <a:rPr lang="en-GB"/>
            <a:t> </a:t>
          </a:r>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We have therefore included information about those people have asked questions about.  In doing so, we wish to make it clear that being named in this spreadsheet is not evidence of any suggestion that there is wrong doing.  We have simply applied the principles of transparency to release as much information as we can about the issues which have been raised with us.</a:t>
          </a:r>
          <a:r>
            <a:rPr lang="en-GB"/>
            <a:t> </a:t>
          </a:r>
        </a:p>
        <a:p>
          <a:endParaRPr lang="en-GB" sz="1100"/>
        </a:p>
        <a:p>
          <a:r>
            <a:rPr lang="en-GB" sz="1100" b="0" i="0" u="none" strike="noStrike">
              <a:solidFill>
                <a:schemeClr val="dk1"/>
              </a:solidFill>
              <a:effectLst/>
              <a:latin typeface="+mn-lt"/>
              <a:ea typeface="+mn-ea"/>
              <a:cs typeface="+mn-cs"/>
            </a:rPr>
            <a:t>It is also important to note that sometimes orders or payments have been approved by people who may not have been directly involved in the commissioning, or who may not have made the decision.  In that case they would have been required to make appropriate checks before approval.  Thus the presence of a name in this sheet does not necessarily mean that they have commissioned</a:t>
          </a:r>
          <a:r>
            <a:rPr lang="en-GB" sz="1100" b="0" i="0" u="none" strike="noStrike" baseline="0">
              <a:solidFill>
                <a:schemeClr val="dk1"/>
              </a:solidFill>
              <a:effectLst/>
              <a:latin typeface="+mn-lt"/>
              <a:ea typeface="+mn-ea"/>
              <a:cs typeface="+mn-cs"/>
            </a:rPr>
            <a:t> the work</a:t>
          </a:r>
          <a:r>
            <a:rPr lang="en-GB" sz="1100" b="0" i="0" u="none" strike="noStrike">
              <a:solidFill>
                <a:schemeClr val="dk1"/>
              </a:solidFill>
              <a:effectLst/>
              <a:latin typeface="+mn-lt"/>
              <a:ea typeface="+mn-ea"/>
              <a:cs typeface="+mn-cs"/>
            </a:rPr>
            <a:t>, but under the ECC constitution if there is no other recorded commissioner, they would be accountable for the spend under our Financial Regulations.  </a:t>
          </a:r>
          <a:r>
            <a:rPr lang="en-GB"/>
            <a:t>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46E2D-CA4C-4E07-9196-07BB1772B173}">
  <sheetPr>
    <tabColor rgb="FF92D050"/>
  </sheetPr>
  <dimension ref="A1"/>
  <sheetViews>
    <sheetView workbookViewId="0">
      <selection activeCell="C3" sqref="C3"/>
    </sheetView>
  </sheetViews>
  <sheetFormatPr defaultColWidth="8.58203125" defaultRowHeight="15.5"/>
  <cols>
    <col min="1" max="16384" width="8.58203125" style="287"/>
  </cols>
  <sheetData/>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AB00F-9D90-423D-A4A0-B4B91F6C572F}">
  <sheetPr>
    <tabColor rgb="FF92D050"/>
  </sheetPr>
  <dimension ref="A1:N31"/>
  <sheetViews>
    <sheetView zoomScale="90" zoomScaleNormal="90" workbookViewId="0">
      <pane xSplit="6" ySplit="5" topLeftCell="G6" activePane="bottomRight" state="frozen"/>
      <selection pane="topRight" activeCell="G1" sqref="G1"/>
      <selection pane="bottomLeft" activeCell="A6" sqref="A6"/>
      <selection pane="bottomRight" activeCell="G7" sqref="G7"/>
    </sheetView>
  </sheetViews>
  <sheetFormatPr defaultColWidth="8.58203125" defaultRowHeight="14.5"/>
  <cols>
    <col min="1" max="1" width="8.25" style="78" customWidth="1"/>
    <col min="2" max="2" width="11.83203125" style="78" customWidth="1"/>
    <col min="3" max="5" width="12.83203125" style="78" customWidth="1"/>
    <col min="6" max="6" width="39.33203125" style="72" customWidth="1"/>
    <col min="7" max="7" width="19.58203125" style="76" customWidth="1"/>
    <col min="8" max="8" width="31.08203125" style="70" customWidth="1"/>
    <col min="9" max="10" width="28.08203125" style="74" customWidth="1"/>
    <col min="11" max="11" width="12.08203125" style="77" customWidth="1"/>
    <col min="12" max="12" width="11.33203125" style="77" customWidth="1"/>
    <col min="13" max="13" width="12.58203125" style="77" customWidth="1"/>
    <col min="14" max="14" width="19.83203125" style="70" customWidth="1"/>
    <col min="15" max="16384" width="8.58203125" style="70"/>
  </cols>
  <sheetData>
    <row r="1" spans="1:14">
      <c r="A1" s="196" t="s">
        <v>6</v>
      </c>
      <c r="B1" s="304"/>
      <c r="C1" s="304"/>
      <c r="D1" s="304"/>
      <c r="E1" s="304"/>
      <c r="F1" s="337"/>
      <c r="G1" s="416"/>
      <c r="H1" s="417"/>
      <c r="I1" s="418"/>
      <c r="J1" s="418"/>
      <c r="K1" s="370"/>
      <c r="L1" s="370"/>
      <c r="M1" s="370"/>
      <c r="N1" s="417"/>
    </row>
    <row r="2" spans="1:14">
      <c r="A2" s="190" t="s">
        <v>277</v>
      </c>
      <c r="B2" s="304"/>
      <c r="C2" s="304"/>
      <c r="D2" s="304"/>
      <c r="E2" s="304"/>
      <c r="F2" s="337"/>
      <c r="G2" s="416"/>
      <c r="H2" s="417"/>
      <c r="I2" s="418"/>
      <c r="J2" s="418"/>
      <c r="K2" s="370"/>
      <c r="L2" s="370"/>
      <c r="M2" s="370"/>
      <c r="N2" s="417"/>
    </row>
    <row r="3" spans="1:14" ht="15" thickBot="1">
      <c r="A3" s="139" t="s">
        <v>278</v>
      </c>
      <c r="B3" s="304"/>
      <c r="C3" s="304"/>
      <c r="D3" s="304"/>
      <c r="E3" s="304"/>
      <c r="F3" s="337"/>
      <c r="G3" s="416"/>
      <c r="H3" s="417"/>
      <c r="I3" s="418"/>
      <c r="J3" s="418"/>
      <c r="K3" s="370"/>
      <c r="L3" s="370"/>
      <c r="M3" s="370"/>
      <c r="N3" s="417"/>
    </row>
    <row r="4" spans="1:14" ht="33.65" customHeight="1" thickBot="1">
      <c r="A4" s="192"/>
      <c r="B4" s="336"/>
      <c r="C4" s="419"/>
      <c r="D4" s="497" t="s">
        <v>32</v>
      </c>
      <c r="E4" s="498"/>
      <c r="F4" s="337"/>
      <c r="G4" s="305"/>
      <c r="H4" s="337"/>
      <c r="I4" s="337"/>
      <c r="J4" s="337"/>
      <c r="K4" s="50"/>
      <c r="L4" s="51"/>
      <c r="M4" s="305"/>
      <c r="N4" s="305"/>
    </row>
    <row r="5" spans="1:14" ht="44" thickBot="1">
      <c r="A5" s="18" t="s">
        <v>33</v>
      </c>
      <c r="B5" s="143" t="s">
        <v>34</v>
      </c>
      <c r="C5" s="20" t="s">
        <v>35</v>
      </c>
      <c r="D5" s="144" t="s">
        <v>36</v>
      </c>
      <c r="E5" s="158" t="s">
        <v>37</v>
      </c>
      <c r="F5" s="21" t="s">
        <v>38</v>
      </c>
      <c r="G5" s="21" t="s">
        <v>39</v>
      </c>
      <c r="H5" s="21" t="s">
        <v>40</v>
      </c>
      <c r="I5" s="145" t="s">
        <v>41</v>
      </c>
      <c r="J5" s="21" t="s">
        <v>42</v>
      </c>
      <c r="K5" s="21" t="s">
        <v>189</v>
      </c>
      <c r="L5" s="21" t="s">
        <v>44</v>
      </c>
      <c r="M5" s="21" t="s">
        <v>45</v>
      </c>
      <c r="N5" s="22" t="s">
        <v>46</v>
      </c>
    </row>
    <row r="6" spans="1:14" ht="29">
      <c r="A6" s="420">
        <v>1</v>
      </c>
      <c r="B6" s="421">
        <v>44378</v>
      </c>
      <c r="C6" s="422">
        <v>20000</v>
      </c>
      <c r="D6" s="423">
        <v>20000</v>
      </c>
      <c r="E6" s="422"/>
      <c r="F6" s="424" t="s">
        <v>279</v>
      </c>
      <c r="G6" s="425" t="s">
        <v>83</v>
      </c>
      <c r="H6" s="396" t="s">
        <v>84</v>
      </c>
      <c r="I6" s="426" t="s">
        <v>90</v>
      </c>
      <c r="J6" s="323" t="s">
        <v>86</v>
      </c>
      <c r="K6" s="394" t="s">
        <v>73</v>
      </c>
      <c r="L6" s="394" t="s">
        <v>73</v>
      </c>
      <c r="M6" s="394" t="s">
        <v>73</v>
      </c>
      <c r="N6" s="394" t="s">
        <v>48</v>
      </c>
    </row>
    <row r="7" spans="1:14" ht="29">
      <c r="A7" s="306">
        <v>2</v>
      </c>
      <c r="B7" s="427">
        <v>44256</v>
      </c>
      <c r="C7" s="297">
        <v>10000</v>
      </c>
      <c r="D7" s="307"/>
      <c r="E7" s="307">
        <v>10000</v>
      </c>
      <c r="F7" s="317" t="s">
        <v>280</v>
      </c>
      <c r="G7" s="302" t="s">
        <v>48</v>
      </c>
      <c r="H7" s="303" t="s">
        <v>84</v>
      </c>
      <c r="I7" s="376" t="s">
        <v>90</v>
      </c>
      <c r="J7" s="298" t="s">
        <v>86</v>
      </c>
      <c r="K7" s="403" t="s">
        <v>52</v>
      </c>
      <c r="L7" s="403" t="s">
        <v>53</v>
      </c>
      <c r="M7" s="403" t="s">
        <v>53</v>
      </c>
      <c r="N7" s="403" t="s">
        <v>48</v>
      </c>
    </row>
    <row r="8" spans="1:14" ht="43.5">
      <c r="A8" s="306">
        <v>3</v>
      </c>
      <c r="B8" s="427">
        <v>44621</v>
      </c>
      <c r="C8" s="297">
        <v>10000</v>
      </c>
      <c r="D8" s="307">
        <v>10000</v>
      </c>
      <c r="E8" s="297"/>
      <c r="F8" s="317" t="s">
        <v>281</v>
      </c>
      <c r="G8" s="302" t="s">
        <v>282</v>
      </c>
      <c r="H8" s="303" t="s">
        <v>84</v>
      </c>
      <c r="I8" s="376" t="s">
        <v>90</v>
      </c>
      <c r="J8" s="298" t="s">
        <v>86</v>
      </c>
      <c r="K8" s="403" t="s">
        <v>73</v>
      </c>
      <c r="L8" s="403" t="s">
        <v>73</v>
      </c>
      <c r="M8" s="403" t="s">
        <v>73</v>
      </c>
      <c r="N8" s="403" t="s">
        <v>283</v>
      </c>
    </row>
    <row r="9" spans="1:14" ht="43.5">
      <c r="A9" s="306">
        <v>4</v>
      </c>
      <c r="B9" s="427">
        <v>44856</v>
      </c>
      <c r="C9" s="297">
        <v>20000</v>
      </c>
      <c r="D9" s="307">
        <v>20000</v>
      </c>
      <c r="E9" s="297"/>
      <c r="F9" s="317" t="s">
        <v>284</v>
      </c>
      <c r="G9" s="302" t="s">
        <v>134</v>
      </c>
      <c r="H9" s="303" t="s">
        <v>84</v>
      </c>
      <c r="I9" s="376" t="s">
        <v>90</v>
      </c>
      <c r="J9" s="298" t="s">
        <v>86</v>
      </c>
      <c r="K9" s="403" t="s">
        <v>73</v>
      </c>
      <c r="L9" s="403" t="s">
        <v>73</v>
      </c>
      <c r="M9" s="403" t="s">
        <v>73</v>
      </c>
      <c r="N9" s="403" t="s">
        <v>283</v>
      </c>
    </row>
    <row r="10" spans="1:14" ht="43.5">
      <c r="A10" s="306">
        <v>5</v>
      </c>
      <c r="B10" s="427">
        <v>44867</v>
      </c>
      <c r="C10" s="297">
        <v>10000</v>
      </c>
      <c r="D10" s="307">
        <v>10000</v>
      </c>
      <c r="E10" s="297"/>
      <c r="F10" s="317" t="s">
        <v>285</v>
      </c>
      <c r="G10" s="302" t="s">
        <v>286</v>
      </c>
      <c r="H10" s="303" t="s">
        <v>84</v>
      </c>
      <c r="I10" s="376" t="s">
        <v>90</v>
      </c>
      <c r="J10" s="298" t="s">
        <v>86</v>
      </c>
      <c r="K10" s="403" t="s">
        <v>73</v>
      </c>
      <c r="L10" s="403" t="s">
        <v>73</v>
      </c>
      <c r="M10" s="403" t="s">
        <v>73</v>
      </c>
      <c r="N10" s="403" t="s">
        <v>283</v>
      </c>
    </row>
    <row r="11" spans="1:14" ht="44" thickBot="1">
      <c r="A11" s="324">
        <v>6</v>
      </c>
      <c r="B11" s="428">
        <v>45018</v>
      </c>
      <c r="C11" s="326">
        <v>20000</v>
      </c>
      <c r="D11" s="429">
        <v>20000</v>
      </c>
      <c r="E11" s="326"/>
      <c r="F11" s="430" t="s">
        <v>287</v>
      </c>
      <c r="G11" s="329" t="s">
        <v>149</v>
      </c>
      <c r="H11" s="384" t="s">
        <v>84</v>
      </c>
      <c r="I11" s="386" t="s">
        <v>90</v>
      </c>
      <c r="J11" s="431" t="s">
        <v>151</v>
      </c>
      <c r="K11" s="432" t="s">
        <v>73</v>
      </c>
      <c r="L11" s="432" t="s">
        <v>73</v>
      </c>
      <c r="M11" s="432" t="s">
        <v>53</v>
      </c>
      <c r="N11" s="432" t="s">
        <v>283</v>
      </c>
    </row>
    <row r="12" spans="1:14">
      <c r="A12" s="433"/>
      <c r="B12" s="434"/>
      <c r="C12" s="419"/>
      <c r="D12" s="435"/>
      <c r="E12" s="419"/>
      <c r="F12" s="337"/>
      <c r="G12" s="305"/>
      <c r="H12" s="418"/>
      <c r="I12" s="418"/>
      <c r="J12" s="418"/>
      <c r="K12" s="305"/>
      <c r="L12" s="305"/>
      <c r="M12" s="305"/>
      <c r="N12" s="305"/>
    </row>
    <row r="13" spans="1:14">
      <c r="A13" s="38" t="s">
        <v>157</v>
      </c>
      <c r="B13" s="434"/>
      <c r="C13" s="39">
        <f>SUM(C6:C11)</f>
        <v>90000</v>
      </c>
      <c r="D13" s="75">
        <f t="shared" ref="D13" si="0">SUM(D6:D11)</f>
        <v>80000</v>
      </c>
      <c r="E13" s="75">
        <f t="shared" ref="E13" si="1">SUM(E6:E11)</f>
        <v>10000</v>
      </c>
      <c r="F13" s="337"/>
      <c r="G13" s="416"/>
      <c r="H13" s="417"/>
      <c r="I13" s="418"/>
      <c r="J13" s="418"/>
      <c r="K13" s="370"/>
      <c r="L13" s="370"/>
      <c r="M13" s="370"/>
      <c r="N13" s="417"/>
    </row>
    <row r="14" spans="1:14">
      <c r="A14" s="304"/>
      <c r="B14" s="304"/>
      <c r="C14" s="435"/>
      <c r="D14" s="435"/>
      <c r="E14" s="435"/>
      <c r="F14" s="337"/>
      <c r="G14" s="416"/>
      <c r="H14" s="417"/>
      <c r="I14" s="418"/>
      <c r="J14" s="418"/>
      <c r="K14" s="370"/>
      <c r="L14" s="370"/>
      <c r="M14" s="370"/>
      <c r="N14" s="417"/>
    </row>
    <row r="15" spans="1:14">
      <c r="A15" s="304"/>
      <c r="B15" s="304"/>
      <c r="C15" s="435"/>
      <c r="D15" s="435"/>
      <c r="E15" s="435"/>
      <c r="F15" s="337"/>
      <c r="G15" s="416"/>
      <c r="H15" s="417"/>
      <c r="I15" s="418"/>
      <c r="J15" s="418"/>
      <c r="K15" s="370"/>
      <c r="L15" s="370"/>
      <c r="M15" s="370"/>
      <c r="N15" s="417"/>
    </row>
    <row r="16" spans="1:14">
      <c r="A16" s="304"/>
      <c r="B16" s="304"/>
      <c r="C16" s="435"/>
      <c r="D16" s="435"/>
      <c r="E16" s="435"/>
      <c r="F16" s="337"/>
      <c r="G16" s="416"/>
      <c r="H16" s="417"/>
      <c r="I16" s="418"/>
      <c r="J16" s="418"/>
      <c r="K16" s="370"/>
      <c r="L16" s="370"/>
      <c r="M16" s="370"/>
      <c r="N16" s="417"/>
    </row>
    <row r="17" spans="3:5">
      <c r="C17" s="435"/>
      <c r="D17" s="435"/>
      <c r="E17" s="435"/>
    </row>
    <row r="18" spans="3:5">
      <c r="C18" s="435"/>
      <c r="D18" s="435"/>
      <c r="E18" s="435"/>
    </row>
    <row r="19" spans="3:5">
      <c r="C19" s="435"/>
      <c r="D19" s="435"/>
      <c r="E19" s="435"/>
    </row>
    <row r="20" spans="3:5">
      <c r="C20" s="435"/>
      <c r="D20" s="435"/>
      <c r="E20" s="435"/>
    </row>
    <row r="21" spans="3:5">
      <c r="C21" s="435"/>
      <c r="D21" s="435"/>
      <c r="E21" s="435"/>
    </row>
    <row r="22" spans="3:5">
      <c r="C22" s="435"/>
      <c r="D22" s="435"/>
      <c r="E22" s="435"/>
    </row>
    <row r="23" spans="3:5">
      <c r="C23" s="435"/>
      <c r="D23" s="435"/>
      <c r="E23" s="435"/>
    </row>
    <row r="24" spans="3:5">
      <c r="C24" s="435"/>
      <c r="D24" s="435"/>
      <c r="E24" s="435"/>
    </row>
    <row r="25" spans="3:5">
      <c r="C25" s="435"/>
      <c r="D25" s="435"/>
      <c r="E25" s="435"/>
    </row>
    <row r="26" spans="3:5">
      <c r="C26" s="435"/>
      <c r="D26" s="435"/>
      <c r="E26" s="435"/>
    </row>
    <row r="27" spans="3:5">
      <c r="C27" s="435"/>
      <c r="D27" s="435"/>
      <c r="E27" s="435"/>
    </row>
    <row r="28" spans="3:5">
      <c r="C28" s="435"/>
      <c r="D28" s="435"/>
      <c r="E28" s="435"/>
    </row>
    <row r="29" spans="3:5">
      <c r="C29" s="435"/>
      <c r="D29" s="435"/>
      <c r="E29" s="435"/>
    </row>
    <row r="30" spans="3:5">
      <c r="C30" s="435"/>
      <c r="D30" s="435"/>
      <c r="E30" s="435"/>
    </row>
    <row r="31" spans="3:5">
      <c r="C31" s="435"/>
      <c r="D31" s="435"/>
      <c r="E31" s="435"/>
    </row>
  </sheetData>
  <mergeCells count="1">
    <mergeCell ref="D4:E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1176B-9CAE-4DD5-8325-C56EAC486426}">
  <sheetPr>
    <tabColor rgb="FF92D050"/>
  </sheetPr>
  <dimension ref="A1:N36"/>
  <sheetViews>
    <sheetView tabSelected="1" zoomScale="90" zoomScaleNormal="90" workbookViewId="0">
      <pane xSplit="6" ySplit="5" topLeftCell="I14" activePane="bottomRight" state="frozen"/>
      <selection pane="topRight" activeCell="G1" sqref="G1"/>
      <selection pane="bottomLeft" activeCell="A6" sqref="A6"/>
      <selection pane="bottomRight" activeCell="K15" sqref="K15"/>
    </sheetView>
  </sheetViews>
  <sheetFormatPr defaultColWidth="8.58203125" defaultRowHeight="14.5"/>
  <cols>
    <col min="1" max="1" width="8.25" style="78" customWidth="1"/>
    <col min="2" max="2" width="11.83203125" style="71" customWidth="1"/>
    <col min="3" max="5" width="12.83203125" style="78" customWidth="1"/>
    <col min="6" max="6" width="39.08203125" style="72" customWidth="1"/>
    <col min="7" max="7" width="19.58203125" style="76" customWidth="1"/>
    <col min="8" max="8" width="37.33203125" style="70" customWidth="1"/>
    <col min="9" max="9" width="37.33203125" style="74" customWidth="1"/>
    <col min="10" max="10" width="23.5" style="128" bestFit="1" customWidth="1"/>
    <col min="11" max="13" width="13.83203125" style="78" customWidth="1"/>
    <col min="14" max="14" width="22.33203125" style="78" customWidth="1"/>
    <col min="15" max="16384" width="8.58203125" style="70"/>
  </cols>
  <sheetData>
    <row r="1" spans="1:14">
      <c r="A1" s="197" t="s">
        <v>7</v>
      </c>
      <c r="B1" s="434"/>
      <c r="C1" s="304"/>
      <c r="D1" s="304"/>
      <c r="E1" s="304"/>
      <c r="F1" s="337"/>
      <c r="G1" s="416"/>
      <c r="H1" s="417"/>
      <c r="I1" s="418"/>
      <c r="J1" s="370"/>
      <c r="K1" s="304"/>
      <c r="L1" s="304"/>
      <c r="M1" s="304"/>
      <c r="N1" s="304"/>
    </row>
    <row r="2" spans="1:14">
      <c r="A2" s="190" t="s">
        <v>288</v>
      </c>
      <c r="B2" s="434"/>
      <c r="C2" s="304"/>
      <c r="D2" s="304"/>
      <c r="E2" s="304"/>
      <c r="F2" s="337"/>
      <c r="G2" s="416"/>
      <c r="H2" s="417"/>
      <c r="I2" s="418"/>
      <c r="J2" s="370"/>
      <c r="K2" s="304"/>
      <c r="L2" s="304"/>
      <c r="M2" s="304"/>
      <c r="N2" s="304"/>
    </row>
    <row r="3" spans="1:14" ht="15" thickBot="1">
      <c r="A3" s="192" t="s">
        <v>289</v>
      </c>
      <c r="B3" s="434"/>
      <c r="C3" s="304"/>
      <c r="D3" s="304"/>
      <c r="E3" s="304"/>
      <c r="F3" s="337"/>
      <c r="G3" s="416"/>
      <c r="H3" s="417"/>
      <c r="I3" s="418"/>
      <c r="J3" s="370"/>
      <c r="K3" s="304"/>
      <c r="L3" s="304"/>
      <c r="M3" s="304"/>
      <c r="N3" s="304"/>
    </row>
    <row r="4" spans="1:14" ht="33.65" customHeight="1" thickBot="1">
      <c r="A4" s="192"/>
      <c r="B4" s="336"/>
      <c r="C4" s="419"/>
      <c r="D4" s="497" t="s">
        <v>32</v>
      </c>
      <c r="E4" s="498"/>
      <c r="F4" s="337"/>
      <c r="G4" s="305"/>
      <c r="H4" s="337"/>
      <c r="I4" s="337"/>
      <c r="J4" s="50"/>
      <c r="K4" s="50"/>
      <c r="L4" s="51"/>
      <c r="M4" s="305"/>
      <c r="N4" s="305"/>
    </row>
    <row r="5" spans="1:14" ht="44" thickBot="1">
      <c r="A5" s="18" t="s">
        <v>33</v>
      </c>
      <c r="B5" s="143" t="s">
        <v>34</v>
      </c>
      <c r="C5" s="20" t="s">
        <v>35</v>
      </c>
      <c r="D5" s="144" t="s">
        <v>36</v>
      </c>
      <c r="E5" s="158" t="s">
        <v>37</v>
      </c>
      <c r="F5" s="21" t="s">
        <v>38</v>
      </c>
      <c r="G5" s="21" t="s">
        <v>39</v>
      </c>
      <c r="H5" s="21" t="s">
        <v>40</v>
      </c>
      <c r="I5" s="145" t="s">
        <v>41</v>
      </c>
      <c r="J5" s="21" t="s">
        <v>42</v>
      </c>
      <c r="K5" s="21" t="s">
        <v>189</v>
      </c>
      <c r="L5" s="21" t="s">
        <v>44</v>
      </c>
      <c r="M5" s="21" t="s">
        <v>45</v>
      </c>
      <c r="N5" s="22" t="s">
        <v>46</v>
      </c>
    </row>
    <row r="6" spans="1:14" ht="30" customHeight="1">
      <c r="A6" s="436">
        <v>1</v>
      </c>
      <c r="B6" s="437">
        <v>43101</v>
      </c>
      <c r="C6" s="438">
        <v>5000</v>
      </c>
      <c r="D6" s="438"/>
      <c r="E6" s="439">
        <v>5000</v>
      </c>
      <c r="F6" s="396" t="s">
        <v>290</v>
      </c>
      <c r="G6" s="440" t="s">
        <v>48</v>
      </c>
      <c r="H6" s="230" t="s">
        <v>291</v>
      </c>
      <c r="I6" s="441" t="s">
        <v>50</v>
      </c>
      <c r="J6" s="442" t="s">
        <v>69</v>
      </c>
      <c r="K6" s="443" t="s">
        <v>52</v>
      </c>
      <c r="L6" s="443" t="s">
        <v>53</v>
      </c>
      <c r="M6" s="443" t="s">
        <v>53</v>
      </c>
      <c r="N6" s="444" t="s">
        <v>48</v>
      </c>
    </row>
    <row r="7" spans="1:14" ht="30" customHeight="1">
      <c r="A7" s="445">
        <v>2</v>
      </c>
      <c r="B7" s="446">
        <v>43252</v>
      </c>
      <c r="C7" s="371">
        <v>5000</v>
      </c>
      <c r="D7" s="378">
        <v>5000</v>
      </c>
      <c r="E7" s="378"/>
      <c r="F7" s="303" t="s">
        <v>290</v>
      </c>
      <c r="G7" s="375" t="s">
        <v>48</v>
      </c>
      <c r="H7" s="231" t="s">
        <v>291</v>
      </c>
      <c r="I7" s="310" t="s">
        <v>50</v>
      </c>
      <c r="J7" s="299" t="s">
        <v>69</v>
      </c>
      <c r="K7" s="355" t="s">
        <v>52</v>
      </c>
      <c r="L7" s="355" t="s">
        <v>53</v>
      </c>
      <c r="M7" s="355" t="s">
        <v>53</v>
      </c>
      <c r="N7" s="358" t="s">
        <v>48</v>
      </c>
    </row>
    <row r="8" spans="1:14" ht="30" customHeight="1">
      <c r="A8" s="445">
        <v>3</v>
      </c>
      <c r="B8" s="446">
        <v>43374</v>
      </c>
      <c r="C8" s="371">
        <v>5000</v>
      </c>
      <c r="D8" s="378">
        <v>5000</v>
      </c>
      <c r="E8" s="378"/>
      <c r="F8" s="303" t="s">
        <v>290</v>
      </c>
      <c r="G8" s="375" t="s">
        <v>48</v>
      </c>
      <c r="H8" s="231" t="s">
        <v>291</v>
      </c>
      <c r="I8" s="310" t="s">
        <v>50</v>
      </c>
      <c r="J8" s="299" t="s">
        <v>69</v>
      </c>
      <c r="K8" s="355" t="s">
        <v>52</v>
      </c>
      <c r="L8" s="355" t="s">
        <v>53</v>
      </c>
      <c r="M8" s="355" t="s">
        <v>53</v>
      </c>
      <c r="N8" s="358" t="s">
        <v>48</v>
      </c>
    </row>
    <row r="9" spans="1:14" ht="43.5">
      <c r="A9" s="445">
        <v>4</v>
      </c>
      <c r="B9" s="446">
        <v>43525</v>
      </c>
      <c r="C9" s="371">
        <v>5000</v>
      </c>
      <c r="D9" s="378">
        <v>5000</v>
      </c>
      <c r="E9" s="378"/>
      <c r="F9" s="303" t="s">
        <v>290</v>
      </c>
      <c r="G9" s="375" t="s">
        <v>48</v>
      </c>
      <c r="H9" s="222" t="s">
        <v>193</v>
      </c>
      <c r="I9" s="310" t="s">
        <v>50</v>
      </c>
      <c r="J9" s="299" t="s">
        <v>60</v>
      </c>
      <c r="K9" s="355" t="s">
        <v>52</v>
      </c>
      <c r="L9" s="355" t="s">
        <v>53</v>
      </c>
      <c r="M9" s="355" t="s">
        <v>53</v>
      </c>
      <c r="N9" s="358" t="s">
        <v>48</v>
      </c>
    </row>
    <row r="10" spans="1:14" ht="33" customHeight="1">
      <c r="A10" s="373">
        <v>5</v>
      </c>
      <c r="B10" s="447">
        <v>43649</v>
      </c>
      <c r="C10" s="371">
        <v>9998</v>
      </c>
      <c r="D10" s="378">
        <v>9998</v>
      </c>
      <c r="E10" s="371"/>
      <c r="F10" s="303" t="s">
        <v>292</v>
      </c>
      <c r="G10" s="448" t="s">
        <v>48</v>
      </c>
      <c r="H10" s="232" t="s">
        <v>55</v>
      </c>
      <c r="I10" s="310" t="s">
        <v>50</v>
      </c>
      <c r="J10" s="299" t="s">
        <v>56</v>
      </c>
      <c r="K10" s="357" t="s">
        <v>52</v>
      </c>
      <c r="L10" s="357" t="s">
        <v>53</v>
      </c>
      <c r="M10" s="357" t="s">
        <v>53</v>
      </c>
      <c r="N10" s="358" t="s">
        <v>48</v>
      </c>
    </row>
    <row r="11" spans="1:14" ht="43.5">
      <c r="A11" s="449">
        <v>6</v>
      </c>
      <c r="B11" s="447">
        <v>43902</v>
      </c>
      <c r="C11" s="371">
        <v>4999</v>
      </c>
      <c r="D11" s="378"/>
      <c r="E11" s="371">
        <v>4999</v>
      </c>
      <c r="F11" s="303" t="s">
        <v>293</v>
      </c>
      <c r="G11" s="375" t="s">
        <v>48</v>
      </c>
      <c r="H11" s="376" t="s">
        <v>67</v>
      </c>
      <c r="I11" s="380" t="s">
        <v>50</v>
      </c>
      <c r="J11" s="299" t="s">
        <v>60</v>
      </c>
      <c r="K11" s="357" t="s">
        <v>52</v>
      </c>
      <c r="L11" s="357" t="s">
        <v>53</v>
      </c>
      <c r="M11" s="357" t="s">
        <v>53</v>
      </c>
      <c r="N11" s="358" t="s">
        <v>48</v>
      </c>
    </row>
    <row r="12" spans="1:14" s="78" customFormat="1" ht="43.5">
      <c r="A12" s="449">
        <v>7</v>
      </c>
      <c r="B12" s="447">
        <v>43891</v>
      </c>
      <c r="C12" s="371">
        <v>20000</v>
      </c>
      <c r="D12" s="378"/>
      <c r="E12" s="371">
        <v>20000</v>
      </c>
      <c r="F12" s="380" t="s">
        <v>294</v>
      </c>
      <c r="G12" s="375" t="s">
        <v>62</v>
      </c>
      <c r="H12" s="450" t="s">
        <v>63</v>
      </c>
      <c r="I12" s="222" t="s">
        <v>295</v>
      </c>
      <c r="J12" s="299" t="s">
        <v>65</v>
      </c>
      <c r="K12" s="357" t="s">
        <v>52</v>
      </c>
      <c r="L12" s="357" t="s">
        <v>53</v>
      </c>
      <c r="M12" s="357" t="s">
        <v>53</v>
      </c>
      <c r="N12" s="358" t="s">
        <v>48</v>
      </c>
    </row>
    <row r="13" spans="1:14" ht="29">
      <c r="A13" s="373">
        <v>8</v>
      </c>
      <c r="B13" s="446">
        <v>44018</v>
      </c>
      <c r="C13" s="378">
        <v>5000</v>
      </c>
      <c r="D13" s="378"/>
      <c r="E13" s="378">
        <v>5000</v>
      </c>
      <c r="F13" s="303" t="s">
        <v>296</v>
      </c>
      <c r="G13" s="448" t="s">
        <v>48</v>
      </c>
      <c r="H13" s="234" t="s">
        <v>291</v>
      </c>
      <c r="I13" s="310" t="s">
        <v>50</v>
      </c>
      <c r="J13" s="299" t="s">
        <v>69</v>
      </c>
      <c r="K13" s="357" t="s">
        <v>52</v>
      </c>
      <c r="L13" s="357" t="s">
        <v>53</v>
      </c>
      <c r="M13" s="357" t="s">
        <v>53</v>
      </c>
      <c r="N13" s="358" t="s">
        <v>48</v>
      </c>
    </row>
    <row r="14" spans="1:14" s="60" customFormat="1" ht="35.25" customHeight="1">
      <c r="A14" s="373">
        <v>9</v>
      </c>
      <c r="B14" s="446">
        <v>44251</v>
      </c>
      <c r="C14" s="378">
        <v>2445</v>
      </c>
      <c r="D14" s="378"/>
      <c r="E14" s="378">
        <v>2445</v>
      </c>
      <c r="F14" s="303" t="s">
        <v>297</v>
      </c>
      <c r="G14" s="375" t="s">
        <v>48</v>
      </c>
      <c r="H14" s="234" t="s">
        <v>298</v>
      </c>
      <c r="I14" s="233" t="s">
        <v>50</v>
      </c>
      <c r="J14" s="299" t="s">
        <v>86</v>
      </c>
      <c r="K14" s="372" t="s">
        <v>52</v>
      </c>
      <c r="L14" s="372" t="s">
        <v>52</v>
      </c>
      <c r="M14" s="372" t="s">
        <v>52</v>
      </c>
      <c r="N14" s="358" t="s">
        <v>48</v>
      </c>
    </row>
    <row r="15" spans="1:14" s="60" customFormat="1" ht="43.5">
      <c r="A15" s="373">
        <v>10</v>
      </c>
      <c r="B15" s="446">
        <v>44543</v>
      </c>
      <c r="C15" s="378">
        <v>12000</v>
      </c>
      <c r="D15" s="378"/>
      <c r="E15" s="378">
        <v>12000</v>
      </c>
      <c r="F15" s="303" t="s">
        <v>299</v>
      </c>
      <c r="G15" s="375" t="s">
        <v>112</v>
      </c>
      <c r="H15" s="376" t="s">
        <v>67</v>
      </c>
      <c r="I15" s="233" t="s">
        <v>300</v>
      </c>
      <c r="J15" s="299" t="s">
        <v>86</v>
      </c>
      <c r="K15" s="372" t="s">
        <v>73</v>
      </c>
      <c r="L15" s="372" t="s">
        <v>52</v>
      </c>
      <c r="M15" s="372" t="s">
        <v>52</v>
      </c>
      <c r="N15" s="358" t="s">
        <v>301</v>
      </c>
    </row>
    <row r="16" spans="1:14" ht="43.5">
      <c r="A16" s="373">
        <v>11</v>
      </c>
      <c r="B16" s="446">
        <v>44813</v>
      </c>
      <c r="C16" s="378">
        <v>12000</v>
      </c>
      <c r="D16" s="378">
        <v>12000</v>
      </c>
      <c r="E16" s="378"/>
      <c r="F16" s="303" t="s">
        <v>302</v>
      </c>
      <c r="G16" s="448" t="s">
        <v>134</v>
      </c>
      <c r="H16" s="376" t="s">
        <v>140</v>
      </c>
      <c r="I16" s="380" t="s">
        <v>144</v>
      </c>
      <c r="J16" s="299" t="s">
        <v>86</v>
      </c>
      <c r="K16" s="372" t="s">
        <v>73</v>
      </c>
      <c r="L16" s="372" t="s">
        <v>52</v>
      </c>
      <c r="M16" s="372" t="s">
        <v>52</v>
      </c>
      <c r="N16" s="358" t="s">
        <v>301</v>
      </c>
    </row>
    <row r="17" spans="1:14" s="60" customFormat="1" ht="58.5" thickBot="1">
      <c r="A17" s="381">
        <v>12</v>
      </c>
      <c r="B17" s="451">
        <v>45040</v>
      </c>
      <c r="C17" s="383">
        <v>12000</v>
      </c>
      <c r="D17" s="383">
        <v>12000</v>
      </c>
      <c r="E17" s="383"/>
      <c r="F17" s="384" t="s">
        <v>303</v>
      </c>
      <c r="G17" s="385" t="s">
        <v>149</v>
      </c>
      <c r="H17" s="386" t="s">
        <v>140</v>
      </c>
      <c r="I17" s="365" t="s">
        <v>153</v>
      </c>
      <c r="J17" s="413" t="s">
        <v>151</v>
      </c>
      <c r="K17" s="388" t="s">
        <v>73</v>
      </c>
      <c r="L17" s="388" t="s">
        <v>73</v>
      </c>
      <c r="M17" s="388" t="s">
        <v>53</v>
      </c>
      <c r="N17" s="367" t="s">
        <v>301</v>
      </c>
    </row>
    <row r="18" spans="1:14">
      <c r="A18" s="304"/>
      <c r="B18" s="434"/>
      <c r="C18" s="435"/>
      <c r="D18" s="435"/>
      <c r="E18" s="435"/>
      <c r="F18" s="337"/>
      <c r="G18" s="416"/>
      <c r="H18" s="417"/>
      <c r="I18" s="418"/>
      <c r="J18" s="370"/>
      <c r="K18" s="304"/>
      <c r="L18" s="304"/>
      <c r="M18" s="304"/>
      <c r="N18" s="304"/>
    </row>
    <row r="19" spans="1:14">
      <c r="A19" s="38" t="s">
        <v>157</v>
      </c>
      <c r="B19" s="434"/>
      <c r="C19" s="39">
        <f>SUM(C6:C17)</f>
        <v>98442</v>
      </c>
      <c r="D19" s="435">
        <f t="shared" ref="D19:E19" si="0">SUM(D6:D17)</f>
        <v>48998</v>
      </c>
      <c r="E19" s="435">
        <f t="shared" si="0"/>
        <v>49444</v>
      </c>
      <c r="F19" s="337"/>
      <c r="G19" s="416"/>
      <c r="H19" s="417"/>
      <c r="I19" s="418"/>
      <c r="J19" s="370"/>
      <c r="K19" s="304"/>
      <c r="L19" s="304"/>
      <c r="M19" s="304"/>
      <c r="N19" s="304"/>
    </row>
    <row r="20" spans="1:14">
      <c r="A20" s="304"/>
      <c r="B20" s="434"/>
      <c r="C20" s="435"/>
      <c r="D20" s="435"/>
      <c r="E20" s="435"/>
      <c r="F20" s="337"/>
      <c r="G20" s="416"/>
      <c r="H20" s="417"/>
      <c r="I20" s="418"/>
      <c r="J20" s="370"/>
      <c r="K20" s="304"/>
      <c r="L20" s="304"/>
      <c r="M20" s="304"/>
      <c r="N20" s="304"/>
    </row>
    <row r="21" spans="1:14">
      <c r="A21" s="304"/>
      <c r="B21" s="434"/>
      <c r="C21" s="435"/>
      <c r="D21" s="435"/>
      <c r="E21" s="435"/>
      <c r="F21" s="337"/>
      <c r="G21" s="416"/>
      <c r="H21" s="417"/>
      <c r="I21" s="418"/>
      <c r="J21" s="370"/>
      <c r="K21" s="304"/>
      <c r="L21" s="304"/>
      <c r="M21" s="304"/>
      <c r="N21" s="304"/>
    </row>
    <row r="22" spans="1:14">
      <c r="A22" s="304"/>
      <c r="B22" s="434"/>
      <c r="C22" s="435"/>
      <c r="D22" s="435"/>
      <c r="E22" s="435"/>
      <c r="F22" s="337"/>
      <c r="G22" s="416"/>
      <c r="H22" s="417"/>
      <c r="I22" s="418"/>
      <c r="J22" s="370"/>
      <c r="K22" s="304"/>
      <c r="L22" s="304"/>
      <c r="M22" s="304"/>
      <c r="N22" s="304"/>
    </row>
    <row r="23" spans="1:14">
      <c r="A23" s="304"/>
      <c r="B23" s="434"/>
      <c r="C23" s="435"/>
      <c r="D23" s="435"/>
      <c r="E23" s="435"/>
      <c r="F23" s="337"/>
      <c r="G23" s="416"/>
      <c r="H23" s="417"/>
      <c r="I23" s="418"/>
      <c r="J23" s="370"/>
      <c r="K23" s="304"/>
      <c r="L23" s="304"/>
      <c r="M23" s="304"/>
      <c r="N23" s="304"/>
    </row>
    <row r="24" spans="1:14">
      <c r="A24" s="304"/>
      <c r="B24" s="434"/>
      <c r="C24" s="435"/>
      <c r="D24" s="435"/>
      <c r="E24" s="435"/>
      <c r="F24" s="337"/>
      <c r="G24" s="416"/>
      <c r="H24" s="417"/>
      <c r="I24" s="418"/>
      <c r="J24" s="370"/>
      <c r="K24" s="304"/>
      <c r="L24" s="304"/>
      <c r="M24" s="304"/>
      <c r="N24" s="304"/>
    </row>
    <row r="25" spans="1:14">
      <c r="A25" s="304"/>
      <c r="B25" s="434"/>
      <c r="C25" s="435"/>
      <c r="D25" s="435"/>
      <c r="E25" s="435"/>
      <c r="F25" s="337"/>
      <c r="G25" s="416"/>
      <c r="H25" s="417"/>
      <c r="I25" s="418"/>
      <c r="J25" s="370"/>
      <c r="K25" s="304"/>
      <c r="L25" s="304"/>
      <c r="M25" s="304"/>
      <c r="N25" s="304"/>
    </row>
    <row r="26" spans="1:14">
      <c r="A26" s="304"/>
      <c r="B26" s="434"/>
      <c r="C26" s="435"/>
      <c r="D26" s="435"/>
      <c r="E26" s="435"/>
      <c r="F26" s="337"/>
      <c r="G26" s="416"/>
      <c r="H26" s="417"/>
      <c r="I26" s="418"/>
      <c r="J26" s="370"/>
      <c r="K26" s="304"/>
      <c r="L26" s="304"/>
      <c r="M26" s="304"/>
      <c r="N26" s="304"/>
    </row>
    <row r="27" spans="1:14">
      <c r="A27" s="304"/>
      <c r="B27" s="434"/>
      <c r="C27" s="435"/>
      <c r="D27" s="435"/>
      <c r="E27" s="435"/>
      <c r="F27" s="337"/>
      <c r="G27" s="416"/>
      <c r="H27" s="417"/>
      <c r="I27" s="418"/>
      <c r="J27" s="370"/>
      <c r="K27" s="304"/>
      <c r="L27" s="304"/>
      <c r="M27" s="304"/>
      <c r="N27" s="304"/>
    </row>
    <row r="28" spans="1:14">
      <c r="A28" s="304"/>
      <c r="B28" s="434"/>
      <c r="C28" s="435"/>
      <c r="D28" s="435"/>
      <c r="E28" s="435"/>
      <c r="F28" s="337"/>
      <c r="G28" s="416"/>
      <c r="H28" s="417"/>
      <c r="I28" s="418"/>
      <c r="J28" s="370"/>
      <c r="K28" s="304"/>
      <c r="L28" s="304"/>
      <c r="M28" s="304"/>
      <c r="N28" s="304"/>
    </row>
    <row r="29" spans="1:14">
      <c r="A29" s="304"/>
      <c r="B29" s="434"/>
      <c r="C29" s="435"/>
      <c r="D29" s="435"/>
      <c r="E29" s="435"/>
      <c r="F29" s="337"/>
      <c r="G29" s="416"/>
      <c r="H29" s="417"/>
      <c r="I29" s="418"/>
      <c r="J29" s="370"/>
      <c r="K29" s="304"/>
      <c r="L29" s="304"/>
      <c r="M29" s="304"/>
      <c r="N29" s="304"/>
    </row>
    <row r="30" spans="1:14">
      <c r="A30" s="304"/>
      <c r="B30" s="434"/>
      <c r="C30" s="435"/>
      <c r="D30" s="435"/>
      <c r="E30" s="435"/>
      <c r="F30" s="337"/>
      <c r="G30" s="416"/>
      <c r="H30" s="417"/>
      <c r="I30" s="418"/>
      <c r="J30" s="370"/>
      <c r="K30" s="304"/>
      <c r="L30" s="304"/>
      <c r="M30" s="304"/>
      <c r="N30" s="304"/>
    </row>
    <row r="31" spans="1:14">
      <c r="A31" s="304"/>
      <c r="B31" s="434"/>
      <c r="C31" s="435"/>
      <c r="D31" s="435"/>
      <c r="E31" s="435"/>
      <c r="F31" s="337"/>
      <c r="G31" s="416"/>
      <c r="H31" s="417"/>
      <c r="I31" s="418"/>
      <c r="J31" s="370"/>
      <c r="K31" s="304"/>
      <c r="L31" s="304"/>
      <c r="M31" s="304"/>
      <c r="N31" s="304"/>
    </row>
    <row r="32" spans="1:14">
      <c r="A32" s="304"/>
      <c r="B32" s="434"/>
      <c r="C32" s="435"/>
      <c r="D32" s="435"/>
      <c r="E32" s="435"/>
      <c r="F32" s="337"/>
      <c r="G32" s="416"/>
      <c r="H32" s="417"/>
      <c r="I32" s="418"/>
      <c r="J32" s="370"/>
      <c r="K32" s="304"/>
      <c r="L32" s="304"/>
      <c r="M32" s="304"/>
      <c r="N32" s="304"/>
    </row>
    <row r="33" spans="3:5">
      <c r="C33" s="435"/>
      <c r="D33" s="435"/>
      <c r="E33" s="435"/>
    </row>
    <row r="34" spans="3:5">
      <c r="C34" s="435"/>
      <c r="D34" s="435"/>
      <c r="E34" s="435"/>
    </row>
    <row r="35" spans="3:5">
      <c r="C35" s="435"/>
      <c r="D35" s="435"/>
      <c r="E35" s="435"/>
    </row>
    <row r="36" spans="3:5">
      <c r="C36" s="435"/>
      <c r="D36" s="435"/>
      <c r="E36" s="435"/>
    </row>
  </sheetData>
  <mergeCells count="1">
    <mergeCell ref="D4:E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BF350-CD37-42FD-97D1-93E36D3C8317}">
  <sheetPr>
    <tabColor rgb="FF92D050"/>
  </sheetPr>
  <dimension ref="A1:N24"/>
  <sheetViews>
    <sheetView zoomScale="90" zoomScaleNormal="90" workbookViewId="0">
      <pane xSplit="5" ySplit="5" topLeftCell="F19" activePane="bottomRight" state="frozen"/>
      <selection pane="topRight" activeCell="F1" sqref="F1"/>
      <selection pane="bottomLeft" activeCell="A3" sqref="A3"/>
      <selection pane="bottomRight" activeCell="A22" sqref="A22"/>
    </sheetView>
  </sheetViews>
  <sheetFormatPr defaultColWidth="8.58203125" defaultRowHeight="14.5"/>
  <cols>
    <col min="1" max="1" width="8.25" style="83" customWidth="1"/>
    <col min="2" max="2" width="11.83203125" style="80" customWidth="1"/>
    <col min="3" max="5" width="12.83203125" style="83" customWidth="1"/>
    <col min="6" max="6" width="39.08203125" style="86" customWidth="1"/>
    <col min="7" max="7" width="19.58203125" style="87" customWidth="1"/>
    <col min="8" max="8" width="37.33203125" style="85" customWidth="1"/>
    <col min="9" max="9" width="37.33203125" style="82" customWidth="1"/>
    <col min="10" max="10" width="32.33203125" style="82" customWidth="1"/>
    <col min="11" max="13" width="13.83203125" style="83" customWidth="1"/>
    <col min="14" max="14" width="22.33203125" style="81" customWidth="1"/>
    <col min="15" max="16384" width="8.58203125" style="84"/>
  </cols>
  <sheetData>
    <row r="1" spans="1:14">
      <c r="A1" s="197" t="s">
        <v>304</v>
      </c>
      <c r="B1" s="336"/>
      <c r="C1" s="304"/>
      <c r="D1" s="304"/>
      <c r="E1" s="304"/>
      <c r="F1" s="452"/>
      <c r="G1" s="416"/>
      <c r="H1" s="313"/>
      <c r="I1" s="337"/>
      <c r="J1" s="337"/>
      <c r="K1" s="304"/>
      <c r="L1" s="304"/>
      <c r="M1" s="304"/>
      <c r="N1" s="305"/>
    </row>
    <row r="2" spans="1:14">
      <c r="A2" s="190" t="s">
        <v>305</v>
      </c>
      <c r="B2" s="336"/>
      <c r="C2" s="304"/>
      <c r="D2" s="304"/>
      <c r="E2" s="304"/>
      <c r="F2" s="452"/>
      <c r="G2" s="416"/>
      <c r="H2" s="313"/>
      <c r="I2" s="337"/>
      <c r="J2" s="337"/>
      <c r="K2" s="304"/>
      <c r="L2" s="304"/>
      <c r="M2" s="304"/>
      <c r="N2" s="305"/>
    </row>
    <row r="3" spans="1:14" ht="15" thickBot="1">
      <c r="A3" s="192" t="s">
        <v>278</v>
      </c>
      <c r="B3" s="336"/>
      <c r="C3" s="304"/>
      <c r="D3" s="304"/>
      <c r="E3" s="304"/>
      <c r="F3" s="452"/>
      <c r="G3" s="416"/>
      <c r="H3" s="313"/>
      <c r="I3" s="337"/>
      <c r="J3" s="337"/>
      <c r="K3" s="304"/>
      <c r="L3" s="304"/>
      <c r="M3" s="304"/>
      <c r="N3" s="305"/>
    </row>
    <row r="4" spans="1:14" s="70" customFormat="1" ht="33.65" customHeight="1" thickBot="1">
      <c r="A4" s="192"/>
      <c r="B4" s="336"/>
      <c r="C4" s="419"/>
      <c r="D4" s="497" t="s">
        <v>32</v>
      </c>
      <c r="E4" s="498"/>
      <c r="F4" s="290"/>
      <c r="G4" s="305"/>
      <c r="H4" s="337"/>
      <c r="I4" s="337"/>
      <c r="J4" s="337"/>
      <c r="K4" s="50"/>
      <c r="L4" s="51"/>
      <c r="M4" s="305"/>
      <c r="N4" s="305"/>
    </row>
    <row r="5" spans="1:14" s="70" customFormat="1" ht="44.5" thickTop="1" thickBot="1">
      <c r="A5" s="168" t="s">
        <v>33</v>
      </c>
      <c r="B5" s="169" t="s">
        <v>34</v>
      </c>
      <c r="C5" s="170" t="s">
        <v>35</v>
      </c>
      <c r="D5" s="171" t="s">
        <v>36</v>
      </c>
      <c r="E5" s="158" t="s">
        <v>37</v>
      </c>
      <c r="F5" s="172" t="s">
        <v>38</v>
      </c>
      <c r="G5" s="172" t="s">
        <v>39</v>
      </c>
      <c r="H5" s="172" t="s">
        <v>40</v>
      </c>
      <c r="I5" s="173" t="s">
        <v>41</v>
      </c>
      <c r="J5" s="172" t="s">
        <v>42</v>
      </c>
      <c r="K5" s="172" t="s">
        <v>189</v>
      </c>
      <c r="L5" s="172" t="s">
        <v>44</v>
      </c>
      <c r="M5" s="172" t="s">
        <v>45</v>
      </c>
      <c r="N5" s="174" t="s">
        <v>46</v>
      </c>
    </row>
    <row r="6" spans="1:14" s="85" customFormat="1" ht="58.5" thickTop="1">
      <c r="A6" s="453">
        <v>1</v>
      </c>
      <c r="B6" s="454">
        <v>44106</v>
      </c>
      <c r="C6" s="439">
        <v>20000</v>
      </c>
      <c r="D6" s="439">
        <v>20000</v>
      </c>
      <c r="E6" s="439"/>
      <c r="F6" s="455" t="s">
        <v>306</v>
      </c>
      <c r="G6" s="440" t="s">
        <v>307</v>
      </c>
      <c r="H6" s="426" t="s">
        <v>67</v>
      </c>
      <c r="I6" s="396" t="s">
        <v>308</v>
      </c>
      <c r="J6" s="323" t="s">
        <v>86</v>
      </c>
      <c r="K6" s="456" t="s">
        <v>73</v>
      </c>
      <c r="L6" s="456" t="s">
        <v>73</v>
      </c>
      <c r="M6" s="456" t="s">
        <v>73</v>
      </c>
      <c r="N6" s="457" t="s">
        <v>309</v>
      </c>
    </row>
    <row r="7" spans="1:14" s="85" customFormat="1" ht="58">
      <c r="A7" s="373">
        <v>2</v>
      </c>
      <c r="B7" s="377">
        <v>44239</v>
      </c>
      <c r="C7" s="378">
        <v>10000</v>
      </c>
      <c r="D7" s="378"/>
      <c r="E7" s="378">
        <v>10000</v>
      </c>
      <c r="F7" s="458" t="s">
        <v>310</v>
      </c>
      <c r="G7" s="375" t="s">
        <v>311</v>
      </c>
      <c r="H7" s="376" t="s">
        <v>67</v>
      </c>
      <c r="I7" s="380" t="s">
        <v>312</v>
      </c>
      <c r="J7" s="298" t="s">
        <v>86</v>
      </c>
      <c r="K7" s="372" t="s">
        <v>73</v>
      </c>
      <c r="L7" s="372" t="s">
        <v>52</v>
      </c>
      <c r="M7" s="372" t="s">
        <v>52</v>
      </c>
      <c r="N7" s="459" t="s">
        <v>128</v>
      </c>
    </row>
    <row r="8" spans="1:14" s="85" customFormat="1" ht="43.5">
      <c r="A8" s="373">
        <v>3</v>
      </c>
      <c r="B8" s="377">
        <v>44272</v>
      </c>
      <c r="C8" s="378">
        <v>1000</v>
      </c>
      <c r="D8" s="378"/>
      <c r="E8" s="378">
        <v>1000</v>
      </c>
      <c r="F8" s="458" t="s">
        <v>313</v>
      </c>
      <c r="G8" s="375" t="s">
        <v>103</v>
      </c>
      <c r="H8" s="376" t="s">
        <v>67</v>
      </c>
      <c r="I8" s="303" t="s">
        <v>314</v>
      </c>
      <c r="J8" s="298" t="s">
        <v>86</v>
      </c>
      <c r="K8" s="372" t="s">
        <v>52</v>
      </c>
      <c r="L8" s="372" t="s">
        <v>53</v>
      </c>
      <c r="M8" s="372" t="s">
        <v>53</v>
      </c>
      <c r="N8" s="459" t="s">
        <v>315</v>
      </c>
    </row>
    <row r="9" spans="1:14" s="85" customFormat="1" ht="29">
      <c r="A9" s="373">
        <v>4</v>
      </c>
      <c r="B9" s="377">
        <v>44326</v>
      </c>
      <c r="C9" s="378">
        <v>5000</v>
      </c>
      <c r="D9" s="378"/>
      <c r="E9" s="378">
        <v>5000</v>
      </c>
      <c r="F9" s="458" t="s">
        <v>316</v>
      </c>
      <c r="G9" s="375" t="s">
        <v>317</v>
      </c>
      <c r="H9" s="235" t="s">
        <v>298</v>
      </c>
      <c r="I9" s="354" t="s">
        <v>50</v>
      </c>
      <c r="J9" s="298" t="s">
        <v>86</v>
      </c>
      <c r="K9" s="372" t="s">
        <v>317</v>
      </c>
      <c r="L9" s="372" t="s">
        <v>317</v>
      </c>
      <c r="M9" s="372" t="s">
        <v>317</v>
      </c>
      <c r="N9" s="459" t="s">
        <v>315</v>
      </c>
    </row>
    <row r="10" spans="1:14" s="85" customFormat="1" ht="29">
      <c r="A10" s="373">
        <v>5</v>
      </c>
      <c r="B10" s="377">
        <v>44326</v>
      </c>
      <c r="C10" s="378">
        <v>5000</v>
      </c>
      <c r="D10" s="378"/>
      <c r="E10" s="378">
        <v>5000</v>
      </c>
      <c r="F10" s="458" t="s">
        <v>318</v>
      </c>
      <c r="G10" s="375" t="s">
        <v>317</v>
      </c>
      <c r="H10" s="236" t="s">
        <v>298</v>
      </c>
      <c r="I10" s="354" t="s">
        <v>50</v>
      </c>
      <c r="J10" s="298" t="s">
        <v>86</v>
      </c>
      <c r="K10" s="372" t="s">
        <v>317</v>
      </c>
      <c r="L10" s="372" t="s">
        <v>317</v>
      </c>
      <c r="M10" s="372" t="s">
        <v>317</v>
      </c>
      <c r="N10" s="459" t="s">
        <v>315</v>
      </c>
    </row>
    <row r="11" spans="1:14" s="85" customFormat="1" ht="43.5">
      <c r="A11" s="373">
        <v>6</v>
      </c>
      <c r="B11" s="377">
        <v>44378</v>
      </c>
      <c r="C11" s="378">
        <v>5000</v>
      </c>
      <c r="D11" s="378"/>
      <c r="E11" s="378">
        <v>5000</v>
      </c>
      <c r="F11" s="458" t="s">
        <v>319</v>
      </c>
      <c r="G11" s="375" t="s">
        <v>320</v>
      </c>
      <c r="H11" s="376" t="s">
        <v>67</v>
      </c>
      <c r="I11" s="303" t="s">
        <v>321</v>
      </c>
      <c r="J11" s="298" t="s">
        <v>86</v>
      </c>
      <c r="K11" s="372" t="s">
        <v>73</v>
      </c>
      <c r="L11" s="372" t="s">
        <v>73</v>
      </c>
      <c r="M11" s="372" t="s">
        <v>73</v>
      </c>
      <c r="N11" s="459" t="s">
        <v>315</v>
      </c>
    </row>
    <row r="12" spans="1:14" s="85" customFormat="1" ht="43.5">
      <c r="A12" s="373">
        <v>7</v>
      </c>
      <c r="B12" s="377">
        <v>44459</v>
      </c>
      <c r="C12" s="378">
        <v>30000</v>
      </c>
      <c r="D12" s="378"/>
      <c r="E12" s="378">
        <v>30000</v>
      </c>
      <c r="F12" s="458" t="s">
        <v>322</v>
      </c>
      <c r="G12" s="375" t="s">
        <v>323</v>
      </c>
      <c r="H12" s="376" t="s">
        <v>67</v>
      </c>
      <c r="I12" s="303" t="s">
        <v>321</v>
      </c>
      <c r="J12" s="298" t="s">
        <v>86</v>
      </c>
      <c r="K12" s="372" t="s">
        <v>73</v>
      </c>
      <c r="L12" s="372" t="s">
        <v>73</v>
      </c>
      <c r="M12" s="372" t="s">
        <v>73</v>
      </c>
      <c r="N12" s="459" t="s">
        <v>315</v>
      </c>
    </row>
    <row r="13" spans="1:14" s="85" customFormat="1" ht="43.5">
      <c r="A13" s="373">
        <v>8</v>
      </c>
      <c r="B13" s="377">
        <v>44651</v>
      </c>
      <c r="C13" s="378">
        <v>2500</v>
      </c>
      <c r="D13" s="378">
        <v>2500</v>
      </c>
      <c r="E13" s="378"/>
      <c r="F13" s="458" t="s">
        <v>324</v>
      </c>
      <c r="G13" s="375" t="s">
        <v>325</v>
      </c>
      <c r="H13" s="303" t="s">
        <v>67</v>
      </c>
      <c r="I13" s="303" t="s">
        <v>326</v>
      </c>
      <c r="J13" s="298" t="s">
        <v>86</v>
      </c>
      <c r="K13" s="372" t="s">
        <v>73</v>
      </c>
      <c r="L13" s="372" t="s">
        <v>73</v>
      </c>
      <c r="M13" s="372" t="s">
        <v>73</v>
      </c>
      <c r="N13" s="459" t="s">
        <v>315</v>
      </c>
    </row>
    <row r="14" spans="1:14" s="85" customFormat="1" ht="29">
      <c r="A14" s="373">
        <v>9</v>
      </c>
      <c r="B14" s="377">
        <v>44799</v>
      </c>
      <c r="C14" s="378">
        <v>20000</v>
      </c>
      <c r="D14" s="378">
        <v>20000</v>
      </c>
      <c r="E14" s="378"/>
      <c r="F14" s="458" t="s">
        <v>327</v>
      </c>
      <c r="G14" s="375" t="s">
        <v>328</v>
      </c>
      <c r="H14" s="303" t="s">
        <v>84</v>
      </c>
      <c r="I14" s="303" t="s">
        <v>144</v>
      </c>
      <c r="J14" s="298" t="s">
        <v>86</v>
      </c>
      <c r="K14" s="372" t="s">
        <v>73</v>
      </c>
      <c r="L14" s="372" t="s">
        <v>73</v>
      </c>
      <c r="M14" s="372" t="s">
        <v>73</v>
      </c>
      <c r="N14" s="459" t="s">
        <v>329</v>
      </c>
    </row>
    <row r="15" spans="1:14" s="85" customFormat="1" ht="43.5">
      <c r="A15" s="373">
        <v>10</v>
      </c>
      <c r="B15" s="377">
        <v>44799</v>
      </c>
      <c r="C15" s="378">
        <v>20000</v>
      </c>
      <c r="D15" s="378">
        <v>20000</v>
      </c>
      <c r="E15" s="378"/>
      <c r="F15" s="458" t="s">
        <v>330</v>
      </c>
      <c r="G15" s="375" t="s">
        <v>134</v>
      </c>
      <c r="H15" s="376" t="s">
        <v>140</v>
      </c>
      <c r="I15" s="303" t="s">
        <v>144</v>
      </c>
      <c r="J15" s="298" t="s">
        <v>86</v>
      </c>
      <c r="K15" s="372" t="s">
        <v>73</v>
      </c>
      <c r="L15" s="372" t="s">
        <v>73</v>
      </c>
      <c r="M15" s="372" t="s">
        <v>73</v>
      </c>
      <c r="N15" s="459" t="s">
        <v>301</v>
      </c>
    </row>
    <row r="16" spans="1:14" s="85" customFormat="1" ht="43.5">
      <c r="A16" s="373">
        <v>11</v>
      </c>
      <c r="B16" s="377">
        <v>44799</v>
      </c>
      <c r="C16" s="378">
        <v>10000</v>
      </c>
      <c r="D16" s="378">
        <v>10000</v>
      </c>
      <c r="E16" s="378"/>
      <c r="F16" s="458" t="s">
        <v>331</v>
      </c>
      <c r="G16" s="375" t="s">
        <v>134</v>
      </c>
      <c r="H16" s="303" t="s">
        <v>140</v>
      </c>
      <c r="I16" s="303" t="s">
        <v>144</v>
      </c>
      <c r="J16" s="298" t="s">
        <v>86</v>
      </c>
      <c r="K16" s="372" t="s">
        <v>73</v>
      </c>
      <c r="L16" s="372" t="s">
        <v>73</v>
      </c>
      <c r="M16" s="372" t="s">
        <v>73</v>
      </c>
      <c r="N16" s="459" t="s">
        <v>301</v>
      </c>
    </row>
    <row r="17" spans="1:14" s="85" customFormat="1" ht="43.5">
      <c r="A17" s="373">
        <v>12</v>
      </c>
      <c r="B17" s="377">
        <v>44799</v>
      </c>
      <c r="C17" s="378">
        <v>6000</v>
      </c>
      <c r="D17" s="378"/>
      <c r="E17" s="378">
        <v>6000</v>
      </c>
      <c r="F17" s="458" t="s">
        <v>332</v>
      </c>
      <c r="G17" s="375" t="s">
        <v>333</v>
      </c>
      <c r="H17" s="376" t="s">
        <v>67</v>
      </c>
      <c r="I17" s="303" t="s">
        <v>334</v>
      </c>
      <c r="J17" s="298" t="s">
        <v>86</v>
      </c>
      <c r="K17" s="372" t="s">
        <v>73</v>
      </c>
      <c r="L17" s="372" t="s">
        <v>73</v>
      </c>
      <c r="M17" s="372" t="s">
        <v>73</v>
      </c>
      <c r="N17" s="459" t="s">
        <v>301</v>
      </c>
    </row>
    <row r="18" spans="1:14" s="85" customFormat="1" ht="58">
      <c r="A18" s="373">
        <v>13</v>
      </c>
      <c r="B18" s="377">
        <v>45037</v>
      </c>
      <c r="C18" s="378">
        <v>10000</v>
      </c>
      <c r="D18" s="378">
        <v>10000</v>
      </c>
      <c r="E18" s="378"/>
      <c r="F18" s="458" t="s">
        <v>335</v>
      </c>
      <c r="G18" s="375" t="s">
        <v>149</v>
      </c>
      <c r="H18" s="303" t="s">
        <v>140</v>
      </c>
      <c r="I18" s="354" t="s">
        <v>336</v>
      </c>
      <c r="J18" s="298" t="s">
        <v>151</v>
      </c>
      <c r="K18" s="372" t="s">
        <v>73</v>
      </c>
      <c r="L18" s="372" t="s">
        <v>52</v>
      </c>
      <c r="M18" s="372" t="s">
        <v>53</v>
      </c>
      <c r="N18" s="459" t="s">
        <v>301</v>
      </c>
    </row>
    <row r="19" spans="1:14" s="85" customFormat="1" ht="58">
      <c r="A19" s="373">
        <v>14</v>
      </c>
      <c r="B19" s="377">
        <v>45037</v>
      </c>
      <c r="C19" s="378">
        <v>20000</v>
      </c>
      <c r="D19" s="378">
        <v>20000</v>
      </c>
      <c r="E19" s="378"/>
      <c r="F19" s="458" t="s">
        <v>337</v>
      </c>
      <c r="G19" s="375" t="s">
        <v>149</v>
      </c>
      <c r="H19" s="303" t="s">
        <v>140</v>
      </c>
      <c r="I19" s="354" t="s">
        <v>336</v>
      </c>
      <c r="J19" s="298" t="s">
        <v>151</v>
      </c>
      <c r="K19" s="372" t="s">
        <v>73</v>
      </c>
      <c r="L19" s="372" t="s">
        <v>52</v>
      </c>
      <c r="M19" s="372" t="s">
        <v>53</v>
      </c>
      <c r="N19" s="459" t="s">
        <v>329</v>
      </c>
    </row>
    <row r="20" spans="1:14" s="85" customFormat="1" ht="58.5" thickBot="1">
      <c r="A20" s="381">
        <v>15</v>
      </c>
      <c r="B20" s="382">
        <v>45037</v>
      </c>
      <c r="C20" s="383">
        <v>20000</v>
      </c>
      <c r="D20" s="383">
        <v>20000</v>
      </c>
      <c r="E20" s="383"/>
      <c r="F20" s="460" t="s">
        <v>338</v>
      </c>
      <c r="G20" s="385" t="s">
        <v>149</v>
      </c>
      <c r="H20" s="384" t="s">
        <v>140</v>
      </c>
      <c r="I20" s="354" t="s">
        <v>336</v>
      </c>
      <c r="J20" s="413" t="s">
        <v>151</v>
      </c>
      <c r="K20" s="388" t="s">
        <v>73</v>
      </c>
      <c r="L20" s="388" t="s">
        <v>52</v>
      </c>
      <c r="M20" s="388" t="s">
        <v>53</v>
      </c>
      <c r="N20" s="461" t="s">
        <v>301</v>
      </c>
    </row>
    <row r="21" spans="1:14">
      <c r="A21" s="304"/>
      <c r="B21" s="336"/>
      <c r="C21" s="435"/>
      <c r="D21" s="435"/>
      <c r="E21" s="435"/>
      <c r="F21" s="452"/>
      <c r="G21" s="416"/>
      <c r="H21" s="313"/>
      <c r="I21" s="337"/>
      <c r="J21" s="337"/>
      <c r="K21" s="304"/>
      <c r="L21" s="304"/>
      <c r="M21" s="304"/>
      <c r="N21" s="305"/>
    </row>
    <row r="22" spans="1:14">
      <c r="A22" s="38" t="s">
        <v>157</v>
      </c>
      <c r="B22" s="336"/>
      <c r="C22" s="39">
        <f>SUM(C6:C20)</f>
        <v>184500</v>
      </c>
      <c r="D22" s="79">
        <f t="shared" ref="D22:E22" si="0">SUM(D6:D20)</f>
        <v>122500</v>
      </c>
      <c r="E22" s="79">
        <f t="shared" si="0"/>
        <v>62000</v>
      </c>
      <c r="F22" s="452"/>
      <c r="G22" s="416"/>
      <c r="H22" s="313"/>
      <c r="I22" s="337"/>
      <c r="J22" s="337"/>
      <c r="K22" s="304"/>
      <c r="L22" s="304"/>
      <c r="M22" s="304"/>
      <c r="N22" s="305"/>
    </row>
    <row r="23" spans="1:14">
      <c r="A23" s="304"/>
      <c r="B23" s="336"/>
      <c r="C23" s="304"/>
      <c r="D23" s="304"/>
      <c r="E23" s="304"/>
      <c r="F23" s="452"/>
      <c r="G23" s="416"/>
      <c r="H23" s="313"/>
      <c r="I23" s="337"/>
      <c r="J23" s="337"/>
      <c r="K23" s="304"/>
      <c r="L23" s="304"/>
      <c r="M23" s="304"/>
      <c r="N23" s="305"/>
    </row>
    <row r="24" spans="1:14">
      <c r="A24" s="304"/>
      <c r="B24" s="336"/>
      <c r="C24" s="435"/>
      <c r="D24" s="435"/>
      <c r="E24" s="435"/>
      <c r="F24" s="452"/>
      <c r="G24" s="416"/>
      <c r="H24" s="313"/>
      <c r="I24" s="337"/>
      <c r="J24" s="337"/>
      <c r="K24" s="304"/>
      <c r="L24" s="304"/>
      <c r="M24" s="304"/>
      <c r="N24" s="305"/>
    </row>
  </sheetData>
  <mergeCells count="1">
    <mergeCell ref="D4:E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057CF-FA69-4EAD-9181-CBC4C80BFD6B}">
  <sheetPr>
    <tabColor rgb="FF92D050"/>
  </sheetPr>
  <dimension ref="A1:N10"/>
  <sheetViews>
    <sheetView showGridLines="0" zoomScale="90" zoomScaleNormal="90" workbookViewId="0">
      <selection activeCell="A10" sqref="A10"/>
    </sheetView>
  </sheetViews>
  <sheetFormatPr defaultColWidth="8.58203125" defaultRowHeight="14.5"/>
  <cols>
    <col min="1" max="1" width="8.58203125" style="34"/>
    <col min="2" max="2" width="10.75" style="88" customWidth="1"/>
    <col min="3" max="4" width="14" style="34" customWidth="1"/>
    <col min="5" max="5" width="11.08203125" style="34" customWidth="1"/>
    <col min="6" max="6" width="23.08203125" style="34" customWidth="1"/>
    <col min="7" max="7" width="22.25" style="34" customWidth="1"/>
    <col min="8" max="8" width="36.58203125" style="238" customWidth="1"/>
    <col min="9" max="9" width="35.08203125" style="34" customWidth="1"/>
    <col min="10" max="10" width="24.75" style="37" customWidth="1"/>
    <col min="11" max="11" width="12.25" style="37" customWidth="1"/>
    <col min="12" max="12" width="14.25" style="37" customWidth="1"/>
    <col min="13" max="13" width="21.08203125" style="37" customWidth="1"/>
    <col min="14" max="14" width="21.58203125" style="37" customWidth="1"/>
    <col min="15" max="16384" width="8.58203125" style="34"/>
  </cols>
  <sheetData>
    <row r="1" spans="1:14">
      <c r="A1" s="195" t="s">
        <v>9</v>
      </c>
      <c r="B1" s="462"/>
      <c r="C1" s="344"/>
      <c r="D1" s="344"/>
      <c r="E1" s="344"/>
      <c r="F1" s="344"/>
      <c r="G1" s="344"/>
      <c r="H1" s="463"/>
      <c r="I1" s="344"/>
      <c r="J1" s="293"/>
      <c r="K1" s="293"/>
      <c r="L1" s="293"/>
      <c r="M1" s="293"/>
      <c r="N1" s="293"/>
    </row>
    <row r="2" spans="1:14">
      <c r="A2" s="190" t="s">
        <v>339</v>
      </c>
      <c r="B2" s="462"/>
      <c r="C2" s="344"/>
      <c r="D2" s="344"/>
      <c r="E2" s="344"/>
      <c r="F2" s="344"/>
      <c r="G2" s="344"/>
      <c r="H2" s="463"/>
      <c r="I2" s="344"/>
      <c r="J2" s="293"/>
      <c r="K2" s="293"/>
      <c r="L2" s="293"/>
      <c r="M2" s="293"/>
      <c r="N2" s="293"/>
    </row>
    <row r="3" spans="1:14" ht="15" thickBot="1">
      <c r="A3" s="139" t="s">
        <v>340</v>
      </c>
      <c r="B3" s="462"/>
      <c r="C3" s="344"/>
      <c r="D3" s="344"/>
      <c r="E3" s="344"/>
      <c r="F3" s="344"/>
      <c r="G3" s="344"/>
      <c r="H3" s="463"/>
      <c r="I3" s="344"/>
      <c r="J3" s="293"/>
      <c r="K3" s="293"/>
      <c r="L3" s="293"/>
      <c r="M3" s="293"/>
      <c r="N3" s="293"/>
    </row>
    <row r="4" spans="1:14" ht="30" customHeight="1" thickBot="1">
      <c r="A4" s="139"/>
      <c r="B4" s="288"/>
      <c r="C4" s="464"/>
      <c r="D4" s="497" t="s">
        <v>32</v>
      </c>
      <c r="E4" s="498"/>
      <c r="F4" s="290"/>
      <c r="G4" s="291"/>
      <c r="H4" s="465"/>
      <c r="I4" s="290"/>
      <c r="J4" s="291"/>
      <c r="K4" s="15"/>
      <c r="L4" s="12"/>
      <c r="M4" s="291"/>
      <c r="N4" s="291"/>
    </row>
    <row r="5" spans="1:14" ht="44" thickBot="1">
      <c r="A5" s="163" t="s">
        <v>33</v>
      </c>
      <c r="B5" s="164" t="s">
        <v>34</v>
      </c>
      <c r="C5" s="165" t="s">
        <v>35</v>
      </c>
      <c r="D5" s="158" t="s">
        <v>36</v>
      </c>
      <c r="E5" s="158" t="s">
        <v>37</v>
      </c>
      <c r="F5" s="166" t="s">
        <v>38</v>
      </c>
      <c r="G5" s="166" t="s">
        <v>39</v>
      </c>
      <c r="H5" s="237" t="s">
        <v>40</v>
      </c>
      <c r="I5" s="166" t="s">
        <v>41</v>
      </c>
      <c r="J5" s="166" t="s">
        <v>42</v>
      </c>
      <c r="K5" s="166" t="s">
        <v>189</v>
      </c>
      <c r="L5" s="166" t="s">
        <v>44</v>
      </c>
      <c r="M5" s="166" t="s">
        <v>45</v>
      </c>
      <c r="N5" s="167" t="s">
        <v>46</v>
      </c>
    </row>
    <row r="6" spans="1:14" s="53" customFormat="1" ht="43.5">
      <c r="A6" s="466">
        <v>1</v>
      </c>
      <c r="B6" s="467">
        <v>44117</v>
      </c>
      <c r="C6" s="468">
        <v>3000</v>
      </c>
      <c r="D6" s="468">
        <v>3000</v>
      </c>
      <c r="E6" s="468"/>
      <c r="F6" s="239" t="s">
        <v>341</v>
      </c>
      <c r="G6" s="240" t="s">
        <v>342</v>
      </c>
      <c r="H6" s="469" t="s">
        <v>67</v>
      </c>
      <c r="I6" s="183" t="s">
        <v>343</v>
      </c>
      <c r="J6" s="470" t="s">
        <v>86</v>
      </c>
      <c r="K6" s="470" t="s">
        <v>73</v>
      </c>
      <c r="L6" s="470" t="s">
        <v>73</v>
      </c>
      <c r="M6" s="425" t="s">
        <v>73</v>
      </c>
      <c r="N6" s="154" t="s">
        <v>48</v>
      </c>
    </row>
    <row r="7" spans="1:14" s="53" customFormat="1" ht="43.5">
      <c r="A7" s="471">
        <v>2</v>
      </c>
      <c r="B7" s="472">
        <v>44535</v>
      </c>
      <c r="C7" s="473">
        <v>5000</v>
      </c>
      <c r="D7" s="473">
        <v>5000</v>
      </c>
      <c r="E7" s="473"/>
      <c r="F7" s="241" t="s">
        <v>341</v>
      </c>
      <c r="G7" s="242" t="s">
        <v>344</v>
      </c>
      <c r="H7" s="137" t="s">
        <v>345</v>
      </c>
      <c r="I7" s="118" t="s">
        <v>346</v>
      </c>
      <c r="J7" s="302" t="s">
        <v>86</v>
      </c>
      <c r="K7" s="474" t="s">
        <v>52</v>
      </c>
      <c r="L7" s="474" t="s">
        <v>52</v>
      </c>
      <c r="M7" s="474" t="s">
        <v>52</v>
      </c>
      <c r="N7" s="142" t="s">
        <v>48</v>
      </c>
    </row>
    <row r="8" spans="1:14" s="53" customFormat="1" ht="44" thickBot="1">
      <c r="A8" s="475">
        <v>3</v>
      </c>
      <c r="B8" s="476">
        <v>44445</v>
      </c>
      <c r="C8" s="477">
        <v>3000</v>
      </c>
      <c r="D8" s="477">
        <v>3000</v>
      </c>
      <c r="E8" s="477"/>
      <c r="F8" s="243" t="s">
        <v>341</v>
      </c>
      <c r="G8" s="478" t="s">
        <v>347</v>
      </c>
      <c r="H8" s="244" t="s">
        <v>298</v>
      </c>
      <c r="I8" s="431" t="s">
        <v>50</v>
      </c>
      <c r="J8" s="329" t="s">
        <v>86</v>
      </c>
      <c r="K8" s="479" t="s">
        <v>52</v>
      </c>
      <c r="L8" s="479" t="s">
        <v>53</v>
      </c>
      <c r="M8" s="479" t="s">
        <v>53</v>
      </c>
      <c r="N8" s="245" t="s">
        <v>48</v>
      </c>
    </row>
    <row r="9" spans="1:14">
      <c r="A9" s="344"/>
      <c r="B9" s="462"/>
      <c r="C9" s="480"/>
      <c r="D9" s="480"/>
      <c r="E9" s="480"/>
      <c r="F9" s="344"/>
      <c r="G9" s="344"/>
      <c r="H9" s="463"/>
      <c r="I9" s="344"/>
      <c r="J9" s="293"/>
      <c r="K9" s="293"/>
      <c r="L9" s="293"/>
      <c r="M9" s="293"/>
      <c r="N9" s="293"/>
    </row>
    <row r="10" spans="1:14">
      <c r="A10" s="35" t="s">
        <v>157</v>
      </c>
      <c r="B10" s="462"/>
      <c r="C10" s="89">
        <f>SUM(C6:C8)</f>
        <v>11000</v>
      </c>
      <c r="D10" s="90">
        <f>SUM(D6:D8)</f>
        <v>11000</v>
      </c>
      <c r="E10" s="90">
        <f>SUM(E6:E8)</f>
        <v>0</v>
      </c>
      <c r="F10" s="344"/>
      <c r="G10" s="344"/>
      <c r="H10" s="463"/>
      <c r="I10" s="344"/>
      <c r="J10" s="293"/>
      <c r="K10" s="293"/>
      <c r="L10" s="293"/>
      <c r="M10" s="293"/>
      <c r="N10" s="293"/>
    </row>
  </sheetData>
  <mergeCells count="1">
    <mergeCell ref="D4:E4"/>
  </mergeCells>
  <pageMargins left="0.7" right="0.7" top="0.75" bottom="0.75" header="0.3" footer="0.3"/>
  <pageSetup paperSize="9" orientation="portrait" horizontalDpi="200" verticalDpi="200" copies="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BDD6-8785-40D6-92E0-8AA9E7D49C7D}">
  <sheetPr>
    <tabColor rgb="FF92D050"/>
  </sheetPr>
  <dimension ref="A1:N16"/>
  <sheetViews>
    <sheetView zoomScale="90" zoomScaleNormal="90" workbookViewId="0">
      <pane xSplit="6" ySplit="5" topLeftCell="G11" activePane="bottomRight" state="frozen"/>
      <selection pane="topRight" activeCell="G1" sqref="G1"/>
      <selection pane="bottomLeft" activeCell="A6" sqref="A6"/>
      <selection pane="bottomRight" activeCell="A15" sqref="A15"/>
    </sheetView>
  </sheetViews>
  <sheetFormatPr defaultColWidth="8.58203125" defaultRowHeight="14.5"/>
  <cols>
    <col min="1" max="1" width="8.25" style="70" customWidth="1"/>
    <col min="2" max="2" width="11.83203125" style="78" customWidth="1"/>
    <col min="3" max="5" width="12.83203125" style="78" customWidth="1"/>
    <col min="6" max="6" width="39.08203125" style="92" customWidth="1"/>
    <col min="7" max="7" width="19.58203125" style="73" customWidth="1"/>
    <col min="8" max="8" width="37.33203125" style="70" customWidth="1"/>
    <col min="9" max="9" width="37.33203125" style="72" customWidth="1"/>
    <col min="10" max="10" width="23.5" style="72" bestFit="1" customWidth="1"/>
    <col min="11" max="13" width="13.83203125" style="78" customWidth="1"/>
    <col min="14" max="14" width="20.33203125" style="77" customWidth="1"/>
    <col min="15" max="16384" width="8.58203125" style="70"/>
  </cols>
  <sheetData>
    <row r="1" spans="1:14">
      <c r="A1" s="190" t="s">
        <v>348</v>
      </c>
      <c r="B1" s="304"/>
      <c r="C1" s="304"/>
      <c r="D1" s="304"/>
      <c r="E1" s="304"/>
      <c r="F1" s="481"/>
      <c r="G1" s="305"/>
      <c r="H1" s="417"/>
      <c r="I1" s="337"/>
      <c r="J1" s="337"/>
      <c r="K1" s="304"/>
      <c r="L1" s="304"/>
      <c r="M1" s="304"/>
      <c r="N1" s="370"/>
    </row>
    <row r="2" spans="1:14">
      <c r="A2" s="190" t="s">
        <v>349</v>
      </c>
      <c r="B2" s="304"/>
      <c r="C2" s="304"/>
      <c r="D2" s="304"/>
      <c r="E2" s="304"/>
      <c r="F2" s="481"/>
      <c r="G2" s="305"/>
      <c r="H2" s="417"/>
      <c r="I2" s="337"/>
      <c r="J2" s="337"/>
      <c r="K2" s="304"/>
      <c r="L2" s="304"/>
      <c r="M2" s="304"/>
      <c r="N2" s="370"/>
    </row>
    <row r="3" spans="1:14" ht="15" thickBot="1">
      <c r="A3" s="139" t="s">
        <v>188</v>
      </c>
      <c r="B3" s="304"/>
      <c r="C3" s="304"/>
      <c r="D3" s="304"/>
      <c r="E3" s="304"/>
      <c r="F3" s="481"/>
      <c r="G3" s="305"/>
      <c r="H3" s="417"/>
      <c r="I3" s="337"/>
      <c r="J3" s="337"/>
      <c r="K3" s="304"/>
      <c r="L3" s="304"/>
      <c r="M3" s="304"/>
      <c r="N3" s="370"/>
    </row>
    <row r="4" spans="1:14" ht="33.65" customHeight="1" thickBot="1">
      <c r="A4" s="192"/>
      <c r="B4" s="336"/>
      <c r="C4" s="419"/>
      <c r="D4" s="497" t="s">
        <v>32</v>
      </c>
      <c r="E4" s="498"/>
      <c r="F4" s="337"/>
      <c r="G4" s="305"/>
      <c r="H4" s="337"/>
      <c r="I4" s="337"/>
      <c r="J4" s="337"/>
      <c r="K4" s="50"/>
      <c r="L4" s="51"/>
      <c r="M4" s="305"/>
      <c r="N4" s="305"/>
    </row>
    <row r="5" spans="1:14" ht="44" thickBot="1">
      <c r="A5" s="18" t="s">
        <v>33</v>
      </c>
      <c r="B5" s="143" t="s">
        <v>34</v>
      </c>
      <c r="C5" s="20" t="s">
        <v>35</v>
      </c>
      <c r="D5" s="144" t="s">
        <v>36</v>
      </c>
      <c r="E5" s="158" t="s">
        <v>37</v>
      </c>
      <c r="F5" s="21" t="s">
        <v>38</v>
      </c>
      <c r="G5" s="21" t="s">
        <v>39</v>
      </c>
      <c r="H5" s="21" t="s">
        <v>40</v>
      </c>
      <c r="I5" s="145" t="s">
        <v>41</v>
      </c>
      <c r="J5" s="21" t="s">
        <v>42</v>
      </c>
      <c r="K5" s="21" t="s">
        <v>189</v>
      </c>
      <c r="L5" s="21" t="s">
        <v>44</v>
      </c>
      <c r="M5" s="21" t="s">
        <v>45</v>
      </c>
      <c r="N5" s="22" t="s">
        <v>46</v>
      </c>
    </row>
    <row r="6" spans="1:14" s="60" customFormat="1" ht="43.5">
      <c r="A6" s="453">
        <v>1</v>
      </c>
      <c r="B6" s="440" t="s">
        <v>350</v>
      </c>
      <c r="C6" s="438">
        <v>10000</v>
      </c>
      <c r="D6" s="439"/>
      <c r="E6" s="439">
        <v>10000</v>
      </c>
      <c r="F6" s="396" t="s">
        <v>351</v>
      </c>
      <c r="G6" s="440" t="s">
        <v>48</v>
      </c>
      <c r="H6" s="396" t="s">
        <v>63</v>
      </c>
      <c r="I6" s="246" t="s">
        <v>352</v>
      </c>
      <c r="J6" s="442" t="s">
        <v>207</v>
      </c>
      <c r="K6" s="456" t="s">
        <v>73</v>
      </c>
      <c r="L6" s="456" t="s">
        <v>52</v>
      </c>
      <c r="M6" s="456" t="s">
        <v>52</v>
      </c>
      <c r="N6" s="457" t="s">
        <v>48</v>
      </c>
    </row>
    <row r="7" spans="1:14" ht="43.5">
      <c r="A7" s="373">
        <v>2</v>
      </c>
      <c r="B7" s="375" t="s">
        <v>353</v>
      </c>
      <c r="C7" s="371">
        <v>3600</v>
      </c>
      <c r="D7" s="378">
        <v>3600</v>
      </c>
      <c r="E7" s="378"/>
      <c r="F7" s="482" t="s">
        <v>354</v>
      </c>
      <c r="G7" s="375" t="s">
        <v>48</v>
      </c>
      <c r="H7" s="376" t="s">
        <v>67</v>
      </c>
      <c r="I7" s="180" t="s">
        <v>355</v>
      </c>
      <c r="J7" s="299" t="s">
        <v>56</v>
      </c>
      <c r="K7" s="372" t="s">
        <v>52</v>
      </c>
      <c r="L7" s="372" t="s">
        <v>53</v>
      </c>
      <c r="M7" s="372" t="s">
        <v>53</v>
      </c>
      <c r="N7" s="459" t="s">
        <v>48</v>
      </c>
    </row>
    <row r="8" spans="1:14" s="60" customFormat="1" ht="43.5">
      <c r="A8" s="373">
        <v>3</v>
      </c>
      <c r="B8" s="446">
        <v>44075</v>
      </c>
      <c r="C8" s="378">
        <v>2000</v>
      </c>
      <c r="D8" s="378">
        <v>2000</v>
      </c>
      <c r="E8" s="378"/>
      <c r="F8" s="303" t="s">
        <v>356</v>
      </c>
      <c r="G8" s="379" t="s">
        <v>214</v>
      </c>
      <c r="H8" s="376" t="s">
        <v>67</v>
      </c>
      <c r="I8" s="180" t="s">
        <v>357</v>
      </c>
      <c r="J8" s="298" t="s">
        <v>86</v>
      </c>
      <c r="K8" s="372" t="s">
        <v>52</v>
      </c>
      <c r="L8" s="372" t="s">
        <v>53</v>
      </c>
      <c r="M8" s="372" t="s">
        <v>53</v>
      </c>
      <c r="N8" s="459" t="s">
        <v>48</v>
      </c>
    </row>
    <row r="9" spans="1:14" s="60" customFormat="1" ht="43.5">
      <c r="A9" s="373">
        <v>4</v>
      </c>
      <c r="B9" s="446">
        <v>44109</v>
      </c>
      <c r="C9" s="378">
        <v>2000</v>
      </c>
      <c r="D9" s="378"/>
      <c r="E9" s="378">
        <v>2000</v>
      </c>
      <c r="F9" s="303" t="s">
        <v>358</v>
      </c>
      <c r="G9" s="375" t="s">
        <v>216</v>
      </c>
      <c r="H9" s="376" t="s">
        <v>67</v>
      </c>
      <c r="I9" s="180" t="s">
        <v>355</v>
      </c>
      <c r="J9" s="298" t="s">
        <v>86</v>
      </c>
      <c r="K9" s="372" t="s">
        <v>52</v>
      </c>
      <c r="L9" s="372" t="s">
        <v>53</v>
      </c>
      <c r="M9" s="372" t="s">
        <v>53</v>
      </c>
      <c r="N9" s="459" t="s">
        <v>48</v>
      </c>
    </row>
    <row r="10" spans="1:14" s="60" customFormat="1" ht="43.5">
      <c r="A10" s="373">
        <v>5</v>
      </c>
      <c r="B10" s="446">
        <v>44109</v>
      </c>
      <c r="C10" s="378">
        <v>2000</v>
      </c>
      <c r="D10" s="378"/>
      <c r="E10" s="378">
        <v>2000</v>
      </c>
      <c r="F10" s="303" t="s">
        <v>359</v>
      </c>
      <c r="G10" s="375" t="s">
        <v>360</v>
      </c>
      <c r="H10" s="376" t="s">
        <v>67</v>
      </c>
      <c r="I10" s="180" t="s">
        <v>355</v>
      </c>
      <c r="J10" s="298" t="s">
        <v>86</v>
      </c>
      <c r="K10" s="372" t="s">
        <v>52</v>
      </c>
      <c r="L10" s="372" t="s">
        <v>53</v>
      </c>
      <c r="M10" s="372" t="s">
        <v>53</v>
      </c>
      <c r="N10" s="459" t="s">
        <v>48</v>
      </c>
    </row>
    <row r="11" spans="1:14" s="60" customFormat="1" ht="43.5">
      <c r="A11" s="373">
        <v>6</v>
      </c>
      <c r="B11" s="446">
        <v>44145</v>
      </c>
      <c r="C11" s="378">
        <v>20000</v>
      </c>
      <c r="D11" s="378">
        <v>20000</v>
      </c>
      <c r="E11" s="378"/>
      <c r="F11" s="303" t="s">
        <v>361</v>
      </c>
      <c r="G11" s="375" t="s">
        <v>92</v>
      </c>
      <c r="H11" s="376" t="s">
        <v>67</v>
      </c>
      <c r="I11" s="180" t="s">
        <v>362</v>
      </c>
      <c r="J11" s="298" t="s">
        <v>86</v>
      </c>
      <c r="K11" s="372" t="s">
        <v>73</v>
      </c>
      <c r="L11" s="372" t="s">
        <v>52</v>
      </c>
      <c r="M11" s="372" t="s">
        <v>73</v>
      </c>
      <c r="N11" s="459" t="s">
        <v>48</v>
      </c>
    </row>
    <row r="12" spans="1:14" s="60" customFormat="1" ht="43.5">
      <c r="A12" s="373">
        <v>7</v>
      </c>
      <c r="B12" s="446">
        <v>44159</v>
      </c>
      <c r="C12" s="378">
        <v>3000</v>
      </c>
      <c r="D12" s="378"/>
      <c r="E12" s="378">
        <v>3000</v>
      </c>
      <c r="F12" s="303" t="s">
        <v>363</v>
      </c>
      <c r="G12" s="375" t="s">
        <v>364</v>
      </c>
      <c r="H12" s="376" t="s">
        <v>67</v>
      </c>
      <c r="I12" s="303" t="s">
        <v>365</v>
      </c>
      <c r="J12" s="298" t="s">
        <v>86</v>
      </c>
      <c r="K12" s="372" t="s">
        <v>73</v>
      </c>
      <c r="L12" s="372" t="s">
        <v>52</v>
      </c>
      <c r="M12" s="372" t="s">
        <v>52</v>
      </c>
      <c r="N12" s="459" t="s">
        <v>48</v>
      </c>
    </row>
    <row r="13" spans="1:14" s="60" customFormat="1" ht="44" thickBot="1">
      <c r="A13" s="381">
        <v>8</v>
      </c>
      <c r="B13" s="451">
        <v>44195</v>
      </c>
      <c r="C13" s="383">
        <v>6500</v>
      </c>
      <c r="D13" s="383"/>
      <c r="E13" s="383">
        <v>6500</v>
      </c>
      <c r="F13" s="384" t="s">
        <v>366</v>
      </c>
      <c r="G13" s="385" t="s">
        <v>77</v>
      </c>
      <c r="H13" s="384" t="s">
        <v>67</v>
      </c>
      <c r="I13" s="247" t="s">
        <v>367</v>
      </c>
      <c r="J13" s="384" t="s">
        <v>86</v>
      </c>
      <c r="K13" s="388" t="s">
        <v>73</v>
      </c>
      <c r="L13" s="388" t="s">
        <v>52</v>
      </c>
      <c r="M13" s="388" t="s">
        <v>52</v>
      </c>
      <c r="N13" s="461" t="s">
        <v>48</v>
      </c>
    </row>
    <row r="14" spans="1:14">
      <c r="A14" s="417"/>
      <c r="B14" s="304"/>
      <c r="C14" s="435"/>
      <c r="D14" s="435"/>
      <c r="E14" s="435"/>
      <c r="F14" s="481"/>
      <c r="G14" s="305"/>
      <c r="H14" s="417"/>
      <c r="I14" s="337"/>
      <c r="J14" s="337"/>
      <c r="K14" s="304"/>
      <c r="L14" s="304"/>
      <c r="M14" s="304"/>
      <c r="N14" s="370"/>
    </row>
    <row r="15" spans="1:14">
      <c r="A15" s="35" t="s">
        <v>157</v>
      </c>
      <c r="B15" s="304"/>
      <c r="C15" s="39">
        <f>SUM(C6:C14)</f>
        <v>49100</v>
      </c>
      <c r="D15" s="79">
        <f t="shared" ref="D15:E15" si="0">SUM(D6:D14)</f>
        <v>25600</v>
      </c>
      <c r="E15" s="79">
        <f t="shared" si="0"/>
        <v>23500</v>
      </c>
      <c r="F15" s="481"/>
      <c r="G15" s="305"/>
      <c r="H15" s="417"/>
      <c r="I15" s="337"/>
      <c r="J15" s="337"/>
      <c r="K15" s="304"/>
      <c r="L15" s="304"/>
      <c r="M15" s="304"/>
      <c r="N15" s="370"/>
    </row>
    <row r="16" spans="1:14">
      <c r="A16" s="417"/>
      <c r="B16" s="304"/>
      <c r="C16" s="435"/>
      <c r="D16" s="435"/>
      <c r="E16" s="435"/>
      <c r="F16" s="481"/>
      <c r="G16" s="305"/>
      <c r="H16" s="417"/>
      <c r="I16" s="337"/>
      <c r="J16" s="337"/>
      <c r="K16" s="304"/>
      <c r="L16" s="304"/>
      <c r="M16" s="304"/>
      <c r="N16" s="370"/>
    </row>
  </sheetData>
  <mergeCells count="1">
    <mergeCell ref="D4:E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735E-B3B0-4584-A0DE-9E7018EE9FE6}">
  <sheetPr>
    <tabColor rgb="FF92D050"/>
  </sheetPr>
  <dimension ref="A1:N14"/>
  <sheetViews>
    <sheetView zoomScale="90" zoomScaleNormal="90" workbookViewId="0">
      <pane xSplit="6" ySplit="5" topLeftCell="G10" activePane="bottomRight" state="frozen"/>
      <selection pane="topRight" activeCell="G1" sqref="G1"/>
      <selection pane="bottomLeft" activeCell="A6" sqref="A6"/>
      <selection pane="bottomRight" activeCell="A14" sqref="A14"/>
    </sheetView>
  </sheetViews>
  <sheetFormatPr defaultColWidth="8.58203125" defaultRowHeight="14.5"/>
  <cols>
    <col min="1" max="1" width="7.83203125" style="70" customWidth="1"/>
    <col min="2" max="2" width="11.75" style="70" customWidth="1"/>
    <col min="3" max="3" width="12.83203125" style="70" customWidth="1"/>
    <col min="4" max="4" width="11.75" style="70" customWidth="1"/>
    <col min="5" max="5" width="11.33203125" style="70" customWidth="1"/>
    <col min="6" max="6" width="42.83203125" style="70" bestFit="1" customWidth="1"/>
    <col min="7" max="7" width="22.58203125" style="76" customWidth="1"/>
    <col min="8" max="8" width="32.58203125" style="70" customWidth="1"/>
    <col min="9" max="9" width="40" style="92" customWidth="1"/>
    <col min="10" max="10" width="21.58203125" style="70" customWidth="1"/>
    <col min="11" max="11" width="9.83203125" style="77" customWidth="1"/>
    <col min="12" max="12" width="8.33203125" style="77" bestFit="1" customWidth="1"/>
    <col min="13" max="13" width="13.83203125" style="77" customWidth="1"/>
    <col min="14" max="14" width="21.75" style="73" customWidth="1"/>
    <col min="15" max="16384" width="8.58203125" style="70"/>
  </cols>
  <sheetData>
    <row r="1" spans="1:14">
      <c r="A1" s="190" t="s">
        <v>11</v>
      </c>
      <c r="B1" s="417"/>
      <c r="C1" s="417"/>
      <c r="D1" s="417"/>
      <c r="E1" s="417"/>
      <c r="F1" s="417"/>
      <c r="G1" s="416"/>
      <c r="H1" s="417"/>
      <c r="I1" s="481"/>
      <c r="J1" s="417"/>
      <c r="K1" s="370"/>
      <c r="L1" s="370"/>
      <c r="M1" s="370"/>
      <c r="N1" s="305"/>
    </row>
    <row r="2" spans="1:14">
      <c r="A2" s="190" t="s">
        <v>368</v>
      </c>
      <c r="B2" s="417"/>
      <c r="C2" s="417"/>
      <c r="D2" s="417"/>
      <c r="E2" s="417"/>
      <c r="F2" s="417"/>
      <c r="G2" s="416"/>
      <c r="H2" s="417"/>
      <c r="I2" s="481"/>
      <c r="J2" s="417"/>
      <c r="K2" s="370"/>
      <c r="L2" s="370"/>
      <c r="M2" s="370"/>
      <c r="N2" s="305"/>
    </row>
    <row r="3" spans="1:14" ht="15" thickBot="1">
      <c r="A3" s="192" t="s">
        <v>369</v>
      </c>
      <c r="B3" s="417"/>
      <c r="C3" s="417"/>
      <c r="D3" s="417"/>
      <c r="E3" s="417"/>
      <c r="F3" s="417"/>
      <c r="G3" s="416"/>
      <c r="H3" s="417"/>
      <c r="I3" s="481"/>
      <c r="J3" s="417"/>
      <c r="K3" s="370"/>
      <c r="L3" s="370"/>
      <c r="M3" s="370"/>
      <c r="N3" s="305"/>
    </row>
    <row r="4" spans="1:14" ht="25" customHeight="1" thickBot="1">
      <c r="A4" s="192"/>
      <c r="B4" s="336"/>
      <c r="C4" s="419"/>
      <c r="D4" s="497" t="s">
        <v>32</v>
      </c>
      <c r="E4" s="498"/>
      <c r="F4" s="337"/>
      <c r="G4" s="305"/>
      <c r="H4" s="337"/>
      <c r="I4" s="337"/>
      <c r="J4" s="337"/>
      <c r="K4" s="50"/>
      <c r="L4" s="51"/>
      <c r="M4" s="305"/>
      <c r="N4" s="305"/>
    </row>
    <row r="5" spans="1:14" ht="44" thickBot="1">
      <c r="A5" s="18" t="s">
        <v>33</v>
      </c>
      <c r="B5" s="162" t="s">
        <v>370</v>
      </c>
      <c r="C5" s="20" t="s">
        <v>35</v>
      </c>
      <c r="D5" s="144" t="s">
        <v>36</v>
      </c>
      <c r="E5" s="158" t="s">
        <v>37</v>
      </c>
      <c r="F5" s="21" t="s">
        <v>38</v>
      </c>
      <c r="G5" s="21" t="s">
        <v>39</v>
      </c>
      <c r="H5" s="21" t="s">
        <v>40</v>
      </c>
      <c r="I5" s="145" t="s">
        <v>41</v>
      </c>
      <c r="J5" s="21" t="s">
        <v>42</v>
      </c>
      <c r="K5" s="21" t="s">
        <v>189</v>
      </c>
      <c r="L5" s="21" t="s">
        <v>44</v>
      </c>
      <c r="M5" s="21" t="s">
        <v>45</v>
      </c>
      <c r="N5" s="22" t="s">
        <v>46</v>
      </c>
    </row>
    <row r="6" spans="1:14" s="95" customFormat="1" ht="29">
      <c r="A6" s="253">
        <v>1</v>
      </c>
      <c r="B6" s="254">
        <v>44047</v>
      </c>
      <c r="C6" s="483">
        <v>250</v>
      </c>
      <c r="D6" s="483">
        <v>250</v>
      </c>
      <c r="E6" s="483"/>
      <c r="F6" s="255" t="s">
        <v>371</v>
      </c>
      <c r="G6" s="256" t="s">
        <v>48</v>
      </c>
      <c r="H6" s="257" t="s">
        <v>372</v>
      </c>
      <c r="I6" s="258" t="s">
        <v>50</v>
      </c>
      <c r="J6" s="259" t="s">
        <v>207</v>
      </c>
      <c r="K6" s="260" t="s">
        <v>52</v>
      </c>
      <c r="L6" s="260" t="s">
        <v>53</v>
      </c>
      <c r="M6" s="260" t="s">
        <v>53</v>
      </c>
      <c r="N6" s="261" t="s">
        <v>48</v>
      </c>
    </row>
    <row r="7" spans="1:14" ht="43.5">
      <c r="A7" s="262">
        <v>2</v>
      </c>
      <c r="B7" s="129">
        <v>44111</v>
      </c>
      <c r="C7" s="371">
        <v>2000</v>
      </c>
      <c r="D7" s="371">
        <v>2000</v>
      </c>
      <c r="E7" s="371"/>
      <c r="F7" s="130" t="s">
        <v>371</v>
      </c>
      <c r="G7" s="252" t="s">
        <v>48</v>
      </c>
      <c r="H7" s="376" t="s">
        <v>67</v>
      </c>
      <c r="I7" s="248" t="s">
        <v>373</v>
      </c>
      <c r="J7" s="299" t="s">
        <v>56</v>
      </c>
      <c r="K7" s="249" t="s">
        <v>52</v>
      </c>
      <c r="L7" s="249" t="s">
        <v>53</v>
      </c>
      <c r="M7" s="249" t="s">
        <v>53</v>
      </c>
      <c r="N7" s="263" t="s">
        <v>48</v>
      </c>
    </row>
    <row r="8" spans="1:14" ht="43.5">
      <c r="A8" s="262">
        <v>3</v>
      </c>
      <c r="B8" s="131" t="s">
        <v>374</v>
      </c>
      <c r="C8" s="371">
        <v>500</v>
      </c>
      <c r="D8" s="371">
        <v>500</v>
      </c>
      <c r="E8" s="371"/>
      <c r="F8" s="130" t="s">
        <v>375</v>
      </c>
      <c r="G8" s="252" t="s">
        <v>48</v>
      </c>
      <c r="H8" s="376" t="s">
        <v>67</v>
      </c>
      <c r="I8" s="248" t="s">
        <v>376</v>
      </c>
      <c r="J8" s="299" t="s">
        <v>60</v>
      </c>
      <c r="K8" s="249" t="s">
        <v>52</v>
      </c>
      <c r="L8" s="249" t="s">
        <v>53</v>
      </c>
      <c r="M8" s="249" t="s">
        <v>53</v>
      </c>
      <c r="N8" s="264" t="s">
        <v>48</v>
      </c>
    </row>
    <row r="9" spans="1:14" ht="43.5">
      <c r="A9" s="262">
        <v>4</v>
      </c>
      <c r="B9" s="131" t="s">
        <v>374</v>
      </c>
      <c r="C9" s="371">
        <v>2000</v>
      </c>
      <c r="D9" s="371">
        <v>2000</v>
      </c>
      <c r="E9" s="371"/>
      <c r="F9" s="132" t="s">
        <v>377</v>
      </c>
      <c r="G9" s="252" t="s">
        <v>48</v>
      </c>
      <c r="H9" s="376" t="s">
        <v>67</v>
      </c>
      <c r="I9" s="248" t="s">
        <v>376</v>
      </c>
      <c r="J9" s="298" t="s">
        <v>86</v>
      </c>
      <c r="K9" s="250" t="s">
        <v>52</v>
      </c>
      <c r="L9" s="250" t="s">
        <v>53</v>
      </c>
      <c r="M9" s="250" t="s">
        <v>53</v>
      </c>
      <c r="N9" s="265" t="s">
        <v>48</v>
      </c>
    </row>
    <row r="10" spans="1:14" ht="43.5">
      <c r="A10" s="262">
        <v>5</v>
      </c>
      <c r="B10" s="133" t="s">
        <v>374</v>
      </c>
      <c r="C10" s="371">
        <v>600</v>
      </c>
      <c r="D10" s="371">
        <v>600</v>
      </c>
      <c r="E10" s="371"/>
      <c r="F10" s="132" t="s">
        <v>378</v>
      </c>
      <c r="G10" s="252" t="s">
        <v>48</v>
      </c>
      <c r="H10" s="376" t="s">
        <v>67</v>
      </c>
      <c r="I10" s="248" t="s">
        <v>376</v>
      </c>
      <c r="J10" s="298" t="s">
        <v>86</v>
      </c>
      <c r="K10" s="250" t="s">
        <v>52</v>
      </c>
      <c r="L10" s="250" t="s">
        <v>53</v>
      </c>
      <c r="M10" s="250" t="s">
        <v>53</v>
      </c>
      <c r="N10" s="265" t="s">
        <v>48</v>
      </c>
    </row>
    <row r="11" spans="1:14" ht="43.5">
      <c r="A11" s="262">
        <v>6</v>
      </c>
      <c r="B11" s="134">
        <v>44534</v>
      </c>
      <c r="C11" s="371">
        <v>100</v>
      </c>
      <c r="D11" s="371">
        <v>100</v>
      </c>
      <c r="E11" s="371"/>
      <c r="F11" s="132" t="s">
        <v>379</v>
      </c>
      <c r="G11" s="252" t="s">
        <v>48</v>
      </c>
      <c r="H11" s="376" t="s">
        <v>67</v>
      </c>
      <c r="I11" s="251" t="s">
        <v>376</v>
      </c>
      <c r="J11" s="484" t="s">
        <v>86</v>
      </c>
      <c r="K11" s="250" t="s">
        <v>52</v>
      </c>
      <c r="L11" s="250" t="s">
        <v>53</v>
      </c>
      <c r="M11" s="250" t="s">
        <v>53</v>
      </c>
      <c r="N11" s="265" t="s">
        <v>48</v>
      </c>
    </row>
    <row r="12" spans="1:14" ht="44" thickBot="1">
      <c r="A12" s="485">
        <v>7</v>
      </c>
      <c r="B12" s="486">
        <v>44234</v>
      </c>
      <c r="C12" s="487">
        <v>600</v>
      </c>
      <c r="D12" s="487">
        <v>600</v>
      </c>
      <c r="E12" s="487"/>
      <c r="F12" s="488" t="s">
        <v>380</v>
      </c>
      <c r="G12" s="489" t="s">
        <v>48</v>
      </c>
      <c r="H12" s="490" t="s">
        <v>67</v>
      </c>
      <c r="I12" s="266" t="s">
        <v>381</v>
      </c>
      <c r="J12" s="491" t="s">
        <v>86</v>
      </c>
      <c r="K12" s="492" t="s">
        <v>52</v>
      </c>
      <c r="L12" s="492" t="s">
        <v>53</v>
      </c>
      <c r="M12" s="492" t="s">
        <v>53</v>
      </c>
      <c r="N12" s="493" t="s">
        <v>48</v>
      </c>
    </row>
    <row r="13" spans="1:14">
      <c r="A13" s="417"/>
      <c r="B13" s="304"/>
      <c r="C13" s="304"/>
      <c r="D13" s="304"/>
      <c r="E13" s="304"/>
      <c r="F13" s="481"/>
      <c r="G13" s="305"/>
      <c r="H13" s="417"/>
      <c r="I13" s="337"/>
      <c r="J13" s="337"/>
      <c r="K13" s="304"/>
      <c r="L13" s="304"/>
      <c r="M13" s="304"/>
      <c r="N13" s="305"/>
    </row>
    <row r="14" spans="1:14">
      <c r="A14" s="35" t="s">
        <v>157</v>
      </c>
      <c r="B14" s="304"/>
      <c r="C14" s="93">
        <f>SUM(C6:C12)</f>
        <v>6050</v>
      </c>
      <c r="D14" s="94">
        <f>SUM(D6:D12)</f>
        <v>6050</v>
      </c>
      <c r="E14" s="94">
        <f>SUM(E8:E12)</f>
        <v>0</v>
      </c>
      <c r="F14" s="481"/>
      <c r="G14" s="305"/>
      <c r="H14" s="417"/>
      <c r="I14" s="337"/>
      <c r="J14" s="337"/>
      <c r="K14" s="304"/>
      <c r="L14" s="304"/>
      <c r="M14" s="304"/>
      <c r="N14" s="305"/>
    </row>
  </sheetData>
  <mergeCells count="1">
    <mergeCell ref="D4:E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FE66A-AF55-4A30-BB15-967F6A79E762}">
  <sheetPr>
    <tabColor rgb="FF92D050"/>
  </sheetPr>
  <dimension ref="A1:N16"/>
  <sheetViews>
    <sheetView zoomScale="90" zoomScaleNormal="90" zoomScaleSheetLayoutView="100" workbookViewId="0">
      <pane xSplit="7" ySplit="5" topLeftCell="L8" activePane="bottomRight" state="frozen"/>
      <selection pane="topRight" activeCell="H1" sqref="H1"/>
      <selection pane="bottomLeft" activeCell="A6" sqref="A6"/>
      <selection pane="bottomRight" activeCell="A9" sqref="A9"/>
    </sheetView>
  </sheetViews>
  <sheetFormatPr defaultColWidth="9" defaultRowHeight="14.5"/>
  <cols>
    <col min="1" max="1" width="8" style="70" customWidth="1"/>
    <col min="2" max="2" width="11.83203125" style="98" customWidth="1"/>
    <col min="3" max="5" width="12.83203125" style="70" customWidth="1"/>
    <col min="6" max="6" width="36.08203125" style="72" customWidth="1"/>
    <col min="7" max="7" width="23.25" style="73" customWidth="1"/>
    <col min="8" max="8" width="37.33203125" style="70" customWidth="1"/>
    <col min="9" max="9" width="22.83203125" style="70" bestFit="1" customWidth="1"/>
    <col min="10" max="10" width="25.33203125" style="70" customWidth="1"/>
    <col min="11" max="11" width="12.58203125" style="78" customWidth="1"/>
    <col min="12" max="12" width="10.08203125" style="78" customWidth="1"/>
    <col min="13" max="13" width="12.58203125" style="78" customWidth="1"/>
    <col min="14" max="14" width="18.75" style="92" customWidth="1"/>
    <col min="15" max="16384" width="9" style="70"/>
  </cols>
  <sheetData>
    <row r="1" spans="1:14">
      <c r="A1" s="190" t="s">
        <v>12</v>
      </c>
      <c r="B1" s="494"/>
      <c r="C1" s="417"/>
      <c r="D1" s="417"/>
      <c r="E1" s="417"/>
      <c r="F1" s="337"/>
      <c r="G1" s="305"/>
      <c r="H1" s="417"/>
      <c r="I1" s="417"/>
      <c r="J1" s="417"/>
      <c r="K1" s="304"/>
      <c r="L1" s="304"/>
      <c r="M1" s="304"/>
      <c r="N1" s="481"/>
    </row>
    <row r="2" spans="1:14">
      <c r="A2" s="190" t="s">
        <v>382</v>
      </c>
      <c r="B2" s="494"/>
      <c r="C2" s="417"/>
      <c r="D2" s="417"/>
      <c r="E2" s="417"/>
      <c r="F2" s="337"/>
      <c r="G2" s="305"/>
      <c r="H2" s="417"/>
      <c r="I2" s="417"/>
      <c r="J2" s="417"/>
      <c r="K2" s="304"/>
      <c r="L2" s="304"/>
      <c r="M2" s="304"/>
      <c r="N2" s="481"/>
    </row>
    <row r="3" spans="1:14" ht="15" thickBot="1">
      <c r="A3" s="139" t="s">
        <v>188</v>
      </c>
      <c r="B3" s="494"/>
      <c r="C3" s="417"/>
      <c r="D3" s="417"/>
      <c r="E3" s="417"/>
      <c r="F3" s="337"/>
      <c r="G3" s="305"/>
      <c r="H3" s="417"/>
      <c r="I3" s="417"/>
      <c r="J3" s="417"/>
      <c r="K3" s="304"/>
      <c r="L3" s="304"/>
      <c r="M3" s="304"/>
      <c r="N3" s="481"/>
    </row>
    <row r="4" spans="1:14" ht="33.65" customHeight="1" thickBot="1">
      <c r="A4" s="192"/>
      <c r="B4" s="336"/>
      <c r="C4" s="419"/>
      <c r="D4" s="497" t="s">
        <v>32</v>
      </c>
      <c r="E4" s="498"/>
      <c r="F4" s="337"/>
      <c r="G4" s="305"/>
      <c r="H4" s="337"/>
      <c r="I4" s="337"/>
      <c r="J4" s="337"/>
      <c r="K4" s="50"/>
      <c r="L4" s="51"/>
      <c r="M4" s="305"/>
      <c r="N4" s="305"/>
    </row>
    <row r="5" spans="1:14" ht="44" thickBot="1">
      <c r="A5" s="155" t="s">
        <v>33</v>
      </c>
      <c r="B5" s="156" t="s">
        <v>34</v>
      </c>
      <c r="C5" s="157" t="s">
        <v>35</v>
      </c>
      <c r="D5" s="158" t="s">
        <v>36</v>
      </c>
      <c r="E5" s="158" t="s">
        <v>37</v>
      </c>
      <c r="F5" s="159" t="s">
        <v>38</v>
      </c>
      <c r="G5" s="159" t="s">
        <v>39</v>
      </c>
      <c r="H5" s="159" t="s">
        <v>40</v>
      </c>
      <c r="I5" s="160" t="s">
        <v>41</v>
      </c>
      <c r="J5" s="159" t="s">
        <v>42</v>
      </c>
      <c r="K5" s="159" t="s">
        <v>189</v>
      </c>
      <c r="L5" s="159" t="s">
        <v>44</v>
      </c>
      <c r="M5" s="159" t="s">
        <v>45</v>
      </c>
      <c r="N5" s="161" t="s">
        <v>46</v>
      </c>
    </row>
    <row r="6" spans="1:14" s="59" customFormat="1" ht="29">
      <c r="A6" s="146">
        <v>1</v>
      </c>
      <c r="B6" s="147">
        <v>43916</v>
      </c>
      <c r="C6" s="148">
        <v>15000</v>
      </c>
      <c r="D6" s="149">
        <v>15000</v>
      </c>
      <c r="E6" s="148"/>
      <c r="F6" s="150" t="s">
        <v>383</v>
      </c>
      <c r="G6" s="136" t="s">
        <v>48</v>
      </c>
      <c r="H6" s="183" t="s">
        <v>372</v>
      </c>
      <c r="I6" s="151" t="s">
        <v>384</v>
      </c>
      <c r="J6" s="153" t="s">
        <v>207</v>
      </c>
      <c r="K6" s="152" t="s">
        <v>52</v>
      </c>
      <c r="L6" s="136" t="s">
        <v>53</v>
      </c>
      <c r="M6" s="136" t="s">
        <v>53</v>
      </c>
      <c r="N6" s="154" t="s">
        <v>384</v>
      </c>
    </row>
    <row r="7" spans="1:14" s="60" customFormat="1" ht="231" customHeight="1" thickBot="1">
      <c r="A7" s="495">
        <v>2</v>
      </c>
      <c r="B7" s="325">
        <v>44013</v>
      </c>
      <c r="C7" s="429">
        <v>20000</v>
      </c>
      <c r="D7" s="429"/>
      <c r="E7" s="496">
        <v>20000</v>
      </c>
      <c r="F7" s="430" t="s">
        <v>385</v>
      </c>
      <c r="G7" s="329" t="s">
        <v>386</v>
      </c>
      <c r="H7" s="330" t="s">
        <v>387</v>
      </c>
      <c r="I7" s="478" t="s">
        <v>326</v>
      </c>
      <c r="J7" s="478" t="s">
        <v>60</v>
      </c>
      <c r="K7" s="479" t="s">
        <v>73</v>
      </c>
      <c r="L7" s="479" t="s">
        <v>73</v>
      </c>
      <c r="M7" s="479" t="s">
        <v>73</v>
      </c>
      <c r="N7" s="331" t="s">
        <v>388</v>
      </c>
    </row>
    <row r="8" spans="1:14">
      <c r="A8" s="304"/>
      <c r="B8" s="336"/>
      <c r="C8" s="435"/>
      <c r="D8" s="435"/>
      <c r="E8" s="435"/>
      <c r="F8" s="337"/>
      <c r="G8" s="305"/>
      <c r="H8" s="417"/>
      <c r="I8" s="417"/>
      <c r="J8" s="417"/>
      <c r="K8" s="304"/>
      <c r="L8" s="304"/>
      <c r="M8" s="304"/>
      <c r="N8" s="481"/>
    </row>
    <row r="9" spans="1:14">
      <c r="A9" s="97" t="s">
        <v>157</v>
      </c>
      <c r="B9" s="336"/>
      <c r="C9" s="39">
        <f>SUM(C6:C7)</f>
        <v>35000</v>
      </c>
      <c r="D9" s="79">
        <f>SUM(D6:D7)</f>
        <v>15000</v>
      </c>
      <c r="E9" s="79">
        <f>SUM(E6:E7)</f>
        <v>20000</v>
      </c>
      <c r="F9" s="337"/>
      <c r="G9" s="305"/>
      <c r="H9" s="417"/>
      <c r="I9" s="417"/>
      <c r="J9" s="417"/>
      <c r="K9" s="304"/>
      <c r="L9" s="304"/>
      <c r="M9" s="304"/>
      <c r="N9" s="481"/>
    </row>
    <row r="10" spans="1:14">
      <c r="A10" s="304"/>
      <c r="B10" s="336"/>
      <c r="C10" s="435"/>
      <c r="D10" s="435"/>
      <c r="E10" s="435"/>
      <c r="F10" s="337"/>
      <c r="G10" s="305"/>
      <c r="H10" s="417"/>
      <c r="I10" s="417"/>
      <c r="J10" s="417"/>
      <c r="K10" s="304"/>
      <c r="L10" s="304"/>
      <c r="M10" s="304"/>
      <c r="N10" s="481"/>
    </row>
    <row r="11" spans="1:14">
      <c r="A11" s="304"/>
      <c r="B11" s="336"/>
      <c r="C11" s="435"/>
      <c r="D11" s="435"/>
      <c r="E11" s="435"/>
      <c r="F11" s="337"/>
      <c r="G11" s="305"/>
      <c r="H11" s="417"/>
      <c r="I11" s="417"/>
      <c r="J11" s="417"/>
      <c r="K11" s="304"/>
      <c r="L11" s="304"/>
      <c r="M11" s="304"/>
      <c r="N11" s="481"/>
    </row>
    <row r="12" spans="1:14">
      <c r="A12" s="304"/>
      <c r="B12" s="336"/>
      <c r="C12" s="435"/>
      <c r="D12" s="435"/>
      <c r="E12" s="435"/>
      <c r="F12" s="337"/>
      <c r="G12" s="305"/>
      <c r="H12" s="417"/>
      <c r="I12" s="417"/>
      <c r="J12" s="417"/>
      <c r="K12" s="304"/>
      <c r="L12" s="304"/>
      <c r="M12" s="304"/>
      <c r="N12" s="481"/>
    </row>
    <row r="13" spans="1:14">
      <c r="A13" s="304"/>
      <c r="B13" s="336"/>
      <c r="C13" s="435"/>
      <c r="D13" s="435"/>
      <c r="E13" s="435"/>
      <c r="F13" s="337"/>
      <c r="G13" s="305"/>
      <c r="H13" s="417"/>
      <c r="I13" s="417"/>
      <c r="J13" s="417"/>
      <c r="K13" s="304"/>
      <c r="L13" s="304"/>
      <c r="M13" s="304"/>
      <c r="N13" s="481"/>
    </row>
    <row r="14" spans="1:14">
      <c r="A14" s="304"/>
      <c r="B14" s="336"/>
      <c r="C14" s="435"/>
      <c r="D14" s="435"/>
      <c r="E14" s="435"/>
      <c r="F14" s="337"/>
      <c r="G14" s="305"/>
      <c r="H14" s="417"/>
      <c r="I14" s="417"/>
      <c r="J14" s="417"/>
      <c r="K14" s="304"/>
      <c r="L14" s="304"/>
      <c r="M14" s="304"/>
      <c r="N14" s="481"/>
    </row>
    <row r="15" spans="1:14">
      <c r="A15" s="304"/>
      <c r="B15" s="336"/>
      <c r="C15" s="417"/>
      <c r="D15" s="417"/>
      <c r="E15" s="417"/>
      <c r="F15" s="337"/>
      <c r="G15" s="305"/>
      <c r="H15" s="417"/>
      <c r="I15" s="417"/>
      <c r="J15" s="417"/>
      <c r="K15" s="304"/>
      <c r="L15" s="304"/>
      <c r="M15" s="304"/>
      <c r="N15" s="481"/>
    </row>
    <row r="16" spans="1:14">
      <c r="A16" s="304"/>
      <c r="B16" s="336"/>
      <c r="C16" s="417"/>
      <c r="D16" s="417"/>
      <c r="E16" s="417"/>
      <c r="F16" s="337"/>
      <c r="G16" s="305"/>
      <c r="H16" s="417"/>
      <c r="I16" s="417"/>
      <c r="J16" s="417"/>
      <c r="K16" s="304"/>
      <c r="L16" s="304"/>
      <c r="M16" s="304"/>
      <c r="N16" s="481"/>
    </row>
  </sheetData>
  <mergeCells count="1">
    <mergeCell ref="D4:E4"/>
  </mergeCells>
  <pageMargins left="0.7" right="0.7" top="0.75" bottom="0.75" header="0.3" footer="0.3"/>
  <pageSetup paperSize="9" orientation="portrait" r:id="rId1"/>
  <ignoredErrors>
    <ignoredError sqref="C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20E3C-4B54-4304-92D5-95E0C16E7CED}">
  <sheetPr>
    <tabColor rgb="FF92D050"/>
  </sheetPr>
  <dimension ref="A1:M11"/>
  <sheetViews>
    <sheetView zoomScale="90" zoomScaleNormal="90" workbookViewId="0">
      <selection activeCell="A13" sqref="A13"/>
    </sheetView>
  </sheetViews>
  <sheetFormatPr defaultColWidth="9" defaultRowHeight="15.5"/>
  <cols>
    <col min="1" max="1" width="54.5" style="202" bestFit="1" customWidth="1"/>
    <col min="2" max="2" width="13.75" style="201" bestFit="1" customWidth="1"/>
    <col min="3" max="12" width="13.75" style="202" customWidth="1"/>
    <col min="13" max="13" width="11.75" style="202" bestFit="1" customWidth="1"/>
    <col min="14" max="16384" width="9" style="202"/>
  </cols>
  <sheetData>
    <row r="1" spans="1:13">
      <c r="A1" s="188" t="s">
        <v>0</v>
      </c>
    </row>
    <row r="2" spans="1:13">
      <c r="A2" s="188" t="s">
        <v>1</v>
      </c>
    </row>
    <row r="4" spans="1:13" s="203" customFormat="1" ht="46.5">
      <c r="B4" s="189" t="s">
        <v>2</v>
      </c>
      <c r="C4" s="189" t="s">
        <v>3</v>
      </c>
      <c r="D4" s="189" t="s">
        <v>4</v>
      </c>
      <c r="E4" s="189" t="s">
        <v>5</v>
      </c>
      <c r="F4" s="189" t="s">
        <v>6</v>
      </c>
      <c r="G4" s="189" t="s">
        <v>7</v>
      </c>
      <c r="H4" s="189" t="s">
        <v>8</v>
      </c>
      <c r="I4" s="189" t="s">
        <v>9</v>
      </c>
      <c r="J4" s="189" t="s">
        <v>10</v>
      </c>
      <c r="K4" s="189" t="s">
        <v>11</v>
      </c>
      <c r="L4" s="189" t="s">
        <v>12</v>
      </c>
      <c r="M4" s="189" t="s">
        <v>13</v>
      </c>
    </row>
    <row r="5" spans="1:13">
      <c r="A5" s="189" t="s">
        <v>14</v>
      </c>
      <c r="B5" s="199"/>
      <c r="C5" s="206"/>
      <c r="D5" s="206"/>
      <c r="E5" s="206"/>
      <c r="F5" s="206"/>
      <c r="G5" s="206"/>
      <c r="H5" s="206"/>
      <c r="I5" s="206"/>
      <c r="J5" s="206"/>
      <c r="K5" s="206"/>
      <c r="L5" s="206"/>
      <c r="M5" s="207"/>
    </row>
    <row r="6" spans="1:13">
      <c r="A6" s="204" t="s">
        <v>15</v>
      </c>
      <c r="B6" s="200">
        <f>'ECC Payments to Simon Harris'!C6+'ECC Payments to Simon Harris'!C9+'ECC Payments to Simon Harris'!C10+'ECC Payments to Simon Harris'!C11+'ECC Payments to Simon Harris'!C12+'ECC Payments to Simon Harris'!C13+'ECC Payments to Simon Harris'!C21+'ECC Payments to Simon Harris'!C24+'ECC Payments to Simon Harris'!C23+'ECC Payments to Simon Harris'!C25+'ECC Payments to Simon Harris'!C26+'ECC Payments to Simon Harris'!C28+'ECC Payments to Simon Harris'!C29+'ECC Payments to Simon Harris'!C30+'ECC Payments to Simon Harris'!C31+'ECC Payments to Simon Harris'!C32+'ECC Payments to Simon Harris'!C34+'ECC Payments to Simon Harris'!C45</f>
        <v>349975</v>
      </c>
      <c r="C6" s="200">
        <f>'Emmy McCarthy'!C8</f>
        <v>20000</v>
      </c>
      <c r="D6" s="200"/>
      <c r="E6" s="200"/>
      <c r="F6" s="200"/>
      <c r="G6" s="200">
        <f>'Jon Morter'!C12+'Jon Morter'!C13+'Jon Morter'!C14</f>
        <v>27445</v>
      </c>
      <c r="H6" s="200">
        <f>'Neel Mookerjee'!C18+'Neel Mookerjee'!C20+'Neel Mookerjee'!C15+'Neel Mookerjee'!C8</f>
        <v>51000</v>
      </c>
      <c r="I6" s="200">
        <f>'Anna Harris'!C6+'Anna Harris'!C7+'Anna Harris'!C8</f>
        <v>11000</v>
      </c>
      <c r="J6" s="200">
        <f>'Jonny Searle Consulting Ltd'!C8+'Jonny Searle Consulting Ltd'!C9+'Jonny Searle Consulting Ltd'!C10</f>
        <v>6000</v>
      </c>
      <c r="K6" s="200">
        <f>'Jake Searle'!C6+'Jake Searle'!C7</f>
        <v>2250</v>
      </c>
      <c r="L6" s="200"/>
      <c r="M6" s="205">
        <f>SUM(B6:L6)</f>
        <v>467670</v>
      </c>
    </row>
    <row r="7" spans="1:13">
      <c r="A7" s="208" t="s">
        <v>13</v>
      </c>
      <c r="B7" s="189">
        <f t="shared" ref="B7:M7" si="0">B6</f>
        <v>349975</v>
      </c>
      <c r="C7" s="189">
        <f t="shared" si="0"/>
        <v>20000</v>
      </c>
      <c r="D7" s="189">
        <f t="shared" si="0"/>
        <v>0</v>
      </c>
      <c r="E7" s="189">
        <f t="shared" si="0"/>
        <v>0</v>
      </c>
      <c r="F7" s="189">
        <f t="shared" si="0"/>
        <v>0</v>
      </c>
      <c r="G7" s="189">
        <f t="shared" si="0"/>
        <v>27445</v>
      </c>
      <c r="H7" s="189">
        <f t="shared" si="0"/>
        <v>51000</v>
      </c>
      <c r="I7" s="189">
        <f t="shared" si="0"/>
        <v>11000</v>
      </c>
      <c r="J7" s="189">
        <f t="shared" si="0"/>
        <v>6000</v>
      </c>
      <c r="K7" s="189">
        <f t="shared" si="0"/>
        <v>2250</v>
      </c>
      <c r="L7" s="189">
        <f t="shared" si="0"/>
        <v>0</v>
      </c>
      <c r="M7" s="189">
        <f t="shared" si="0"/>
        <v>467670</v>
      </c>
    </row>
    <row r="8" spans="1:13">
      <c r="C8" s="201"/>
      <c r="D8" s="201"/>
      <c r="E8" s="201"/>
      <c r="F8" s="201"/>
      <c r="G8" s="201"/>
      <c r="H8" s="201"/>
      <c r="I8" s="201"/>
      <c r="J8" s="201"/>
      <c r="K8" s="201"/>
      <c r="L8" s="201"/>
      <c r="M8" s="201"/>
    </row>
    <row r="9" spans="1:13">
      <c r="C9" s="201"/>
      <c r="D9" s="201"/>
      <c r="E9" s="201"/>
      <c r="F9" s="201"/>
      <c r="G9" s="201"/>
      <c r="H9" s="201"/>
      <c r="I9" s="201"/>
      <c r="J9" s="201"/>
      <c r="K9" s="201"/>
      <c r="L9" s="201"/>
      <c r="M9" s="201"/>
    </row>
    <row r="10" spans="1:13">
      <c r="C10" s="201"/>
      <c r="D10" s="201"/>
      <c r="E10" s="201"/>
      <c r="F10" s="201"/>
      <c r="G10" s="201"/>
      <c r="H10" s="201"/>
      <c r="I10" s="201"/>
      <c r="J10" s="201"/>
      <c r="K10" s="201"/>
      <c r="L10" s="201"/>
      <c r="M10" s="201"/>
    </row>
    <row r="11" spans="1:13">
      <c r="C11" s="201"/>
      <c r="D11" s="201"/>
      <c r="E11" s="201"/>
      <c r="F11" s="201"/>
      <c r="G11" s="201"/>
      <c r="H11" s="201"/>
      <c r="I11" s="201"/>
      <c r="J11" s="201"/>
      <c r="K11" s="201"/>
      <c r="L11" s="201"/>
      <c r="M11" s="201"/>
    </row>
  </sheetData>
  <pageMargins left="0.7" right="0.7" top="0.75" bottom="0.75" header="0.3" footer="0.3"/>
  <pageSetup paperSize="9" orientation="portrait" horizontalDpi="200" verticalDpi="20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1D803-BE66-4443-9037-591CE0F2EBB4}">
  <sheetPr>
    <tabColor rgb="FF92D050"/>
  </sheetPr>
  <dimension ref="A1:M16"/>
  <sheetViews>
    <sheetView zoomScale="90" zoomScaleNormal="90" workbookViewId="0">
      <selection activeCell="A16" sqref="A16"/>
    </sheetView>
  </sheetViews>
  <sheetFormatPr defaultColWidth="9" defaultRowHeight="15.5"/>
  <cols>
    <col min="1" max="1" width="41.08203125" style="26" customWidth="1"/>
    <col min="2" max="2" width="13.75" style="27" bestFit="1" customWidth="1"/>
    <col min="3" max="12" width="13.75" style="26" customWidth="1"/>
    <col min="13" max="13" width="11.75" style="26" bestFit="1" customWidth="1"/>
    <col min="14" max="16384" width="9" style="26"/>
  </cols>
  <sheetData>
    <row r="1" spans="1:13" s="202" customFormat="1">
      <c r="A1" s="188" t="s">
        <v>16</v>
      </c>
      <c r="B1" s="201"/>
    </row>
    <row r="2" spans="1:13">
      <c r="A2" s="188" t="s">
        <v>1</v>
      </c>
    </row>
    <row r="3" spans="1:13" s="198" customFormat="1" ht="46.5">
      <c r="A3" s="203"/>
      <c r="B3" s="189" t="s">
        <v>2</v>
      </c>
      <c r="C3" s="189" t="s">
        <v>3</v>
      </c>
      <c r="D3" s="189" t="s">
        <v>4</v>
      </c>
      <c r="E3" s="189" t="s">
        <v>5</v>
      </c>
      <c r="F3" s="189" t="s">
        <v>6</v>
      </c>
      <c r="G3" s="189" t="s">
        <v>7</v>
      </c>
      <c r="H3" s="189" t="s">
        <v>8</v>
      </c>
      <c r="I3" s="189" t="s">
        <v>9</v>
      </c>
      <c r="J3" s="189" t="s">
        <v>10</v>
      </c>
      <c r="K3" s="189" t="s">
        <v>11</v>
      </c>
      <c r="L3" s="189" t="s">
        <v>12</v>
      </c>
      <c r="M3" s="189" t="s">
        <v>13</v>
      </c>
    </row>
    <row r="4" spans="1:13">
      <c r="A4" s="208" t="s">
        <v>17</v>
      </c>
      <c r="B4" s="186"/>
      <c r="C4" s="186"/>
      <c r="D4" s="186"/>
      <c r="E4" s="186"/>
      <c r="F4" s="186"/>
      <c r="G4" s="186"/>
      <c r="H4" s="186"/>
      <c r="I4" s="186"/>
      <c r="J4" s="186"/>
      <c r="K4" s="186"/>
      <c r="L4" s="186"/>
      <c r="M4" s="187"/>
    </row>
    <row r="5" spans="1:13">
      <c r="A5" s="30" t="s">
        <v>18</v>
      </c>
      <c r="B5" s="31">
        <f>'ECC Payments to Simon Harris'!C22+'ECC Payments to Simon Harris'!C35+'ECC Payments to Simon Harris'!C38</f>
        <v>54000</v>
      </c>
      <c r="C5" s="31"/>
      <c r="D5" s="31"/>
      <c r="E5" s="31"/>
      <c r="F5" s="31"/>
      <c r="G5" s="31"/>
      <c r="H5" s="31">
        <f>'Neel Mookerjee'!C7+'Neel Mookerjee'!C17</f>
        <v>16000</v>
      </c>
      <c r="I5" s="31"/>
      <c r="J5" s="31"/>
      <c r="K5" s="31"/>
      <c r="L5" s="31"/>
      <c r="M5" s="126">
        <f t="shared" ref="M5:M11" si="0">SUM(B5:L5)</f>
        <v>70000</v>
      </c>
    </row>
    <row r="6" spans="1:13">
      <c r="A6" s="30" t="s">
        <v>19</v>
      </c>
      <c r="B6" s="31">
        <f>'ECC Payments to Simon Harris'!C19+'ECC Payments to Simon Harris'!C39+'ECC Payments to Simon Harris'!C43</f>
        <v>15000</v>
      </c>
      <c r="C6" s="31"/>
      <c r="D6" s="31"/>
      <c r="E6" s="31"/>
      <c r="F6" s="31"/>
      <c r="G6" s="31"/>
      <c r="H6" s="31"/>
      <c r="I6" s="31"/>
      <c r="J6" s="31"/>
      <c r="K6" s="31"/>
      <c r="L6" s="31"/>
      <c r="M6" s="126">
        <f t="shared" si="0"/>
        <v>15000</v>
      </c>
    </row>
    <row r="7" spans="1:13">
      <c r="A7" s="30" t="s">
        <v>20</v>
      </c>
      <c r="B7" s="31">
        <f>'ECC Payments to Simon Harris'!C15+'ECC Payments to Simon Harris'!C18+'ECC Payments to Simon Harris'!C36+'ECC Payments to Simon Harris'!C37+'ECC Payments to Simon Harris'!C41+'ECC Payments to Simon Harris'!C42</f>
        <v>76300</v>
      </c>
      <c r="C7" s="31"/>
      <c r="D7" s="31"/>
      <c r="E7" s="31"/>
      <c r="F7" s="31">
        <f>'Rob Pilley'!C9+'Rob Pilley'!C10+'Rob Pilley'!C11+'Rob Pilley'!C6+'Rob Pilley'!C7+'Rob Pilley'!C8</f>
        <v>90000</v>
      </c>
      <c r="G7" s="31"/>
      <c r="H7" s="31">
        <f>'Neel Mookerjee'!C14+'Neel Mookerjee'!C19+'Neel Mookerjee'!C12</f>
        <v>70000</v>
      </c>
      <c r="I7" s="31"/>
      <c r="J7" s="31">
        <f>'Jonny Searle Consulting Ltd'!C11</f>
        <v>20000</v>
      </c>
      <c r="K7" s="31"/>
      <c r="L7" s="31"/>
      <c r="M7" s="126">
        <f t="shared" si="0"/>
        <v>256300</v>
      </c>
    </row>
    <row r="8" spans="1:13">
      <c r="A8" s="30" t="s">
        <v>21</v>
      </c>
      <c r="B8" s="31">
        <f>'ECC Payments to Simon Harris'!C17</f>
        <v>5000</v>
      </c>
      <c r="C8" s="31"/>
      <c r="D8" s="31"/>
      <c r="E8" s="31"/>
      <c r="F8" s="31"/>
      <c r="G8" s="31"/>
      <c r="H8" s="31"/>
      <c r="I8" s="31"/>
      <c r="J8" s="31"/>
      <c r="K8" s="31"/>
      <c r="L8" s="31"/>
      <c r="M8" s="126">
        <f t="shared" si="0"/>
        <v>5000</v>
      </c>
    </row>
    <row r="9" spans="1:13">
      <c r="A9" s="30" t="s">
        <v>22</v>
      </c>
      <c r="B9" s="31">
        <f>'ECC Payments to Simon Harris'!C14</f>
        <v>5000</v>
      </c>
      <c r="C9" s="31"/>
      <c r="D9" s="31"/>
      <c r="E9" s="31"/>
      <c r="F9" s="31"/>
      <c r="G9" s="31"/>
      <c r="H9" s="31">
        <f>'Neel Mookerjee'!C9</f>
        <v>5000</v>
      </c>
      <c r="I9" s="31"/>
      <c r="J9" s="31"/>
      <c r="K9" s="31"/>
      <c r="L9" s="31"/>
      <c r="M9" s="126">
        <f t="shared" si="0"/>
        <v>10000</v>
      </c>
    </row>
    <row r="10" spans="1:13">
      <c r="A10" s="30" t="s">
        <v>23</v>
      </c>
      <c r="B10" s="31"/>
      <c r="C10" s="31"/>
      <c r="D10" s="31"/>
      <c r="E10" s="31"/>
      <c r="F10" s="31"/>
      <c r="G10" s="31">
        <f>'Jon Morter'!C17+'Jon Morter'!C16+'Jon Morter'!C15</f>
        <v>36000</v>
      </c>
      <c r="H10" s="31"/>
      <c r="I10" s="31"/>
      <c r="J10" s="31"/>
      <c r="K10" s="31"/>
      <c r="L10" s="31"/>
      <c r="M10" s="126">
        <f t="shared" si="0"/>
        <v>36000</v>
      </c>
    </row>
    <row r="11" spans="1:13">
      <c r="A11" s="30" t="s">
        <v>24</v>
      </c>
      <c r="B11" s="31">
        <f>'ECC Payments to Simon Harris'!C27+'ECC Payments to Simon Harris'!C40+'ECC Payments to Simon Harris'!C44</f>
        <v>15000</v>
      </c>
      <c r="C11" s="31"/>
      <c r="D11" s="31"/>
      <c r="E11" s="31"/>
      <c r="F11" s="31"/>
      <c r="G11" s="31"/>
      <c r="H11" s="31"/>
      <c r="I11" s="31"/>
      <c r="J11" s="31"/>
      <c r="K11" s="31">
        <f>'Jake Searle'!C11</f>
        <v>100</v>
      </c>
      <c r="L11" s="31"/>
      <c r="M11" s="126">
        <f t="shared" si="0"/>
        <v>15100</v>
      </c>
    </row>
    <row r="12" spans="1:13">
      <c r="A12" s="30" t="s">
        <v>25</v>
      </c>
      <c r="B12" s="209">
        <f>'ECC Payments to Simon Harris'!C7+'ECC Payments to Simon Harris'!C8+'ECC Payments to Simon Harris'!C16+'ECC Payments to Simon Harris'!C20+'ECC Payments to Simon Harris'!C33</f>
        <v>16500</v>
      </c>
      <c r="C12" s="31">
        <f>'Emmy McCarthy'!C6+'Emmy McCarthy'!C7</f>
        <v>30000</v>
      </c>
      <c r="D12" s="31">
        <f>'Prince of Wales Pub'!C25</f>
        <v>2000</v>
      </c>
      <c r="E12" s="31"/>
      <c r="F12" s="31"/>
      <c r="G12" s="31">
        <f>'Jon Morter'!C11+'Jon Morter'!C10+'Jon Morter'!C9+'Jon Morter'!C8+'Jon Morter'!C7+'Jon Morter'!C6</f>
        <v>34997</v>
      </c>
      <c r="H12" s="31">
        <f>'Neel Mookerjee'!C6+'Neel Mookerjee'!C10+'Neel Mookerjee'!C11+'Neel Mookerjee'!C13+'Neel Mookerjee'!D16</f>
        <v>42500</v>
      </c>
      <c r="I12" s="31"/>
      <c r="J12" s="31">
        <f>'Jonny Searle Consulting Ltd'!C6+'Jonny Searle Consulting Ltd'!C7+'Jonny Searle Consulting Ltd'!C12+'Jonny Searle Consulting Ltd'!C13</f>
        <v>23100</v>
      </c>
      <c r="K12" s="31">
        <f>'Jake Searle'!C8+'Jake Searle'!C9+'Jake Searle'!C10+'Jake Searle'!C12</f>
        <v>3700</v>
      </c>
      <c r="L12" s="31"/>
      <c r="M12" s="126">
        <f>SUM(B12:L12)</f>
        <v>152797</v>
      </c>
    </row>
    <row r="13" spans="1:13" s="203" customFormat="1">
      <c r="A13" s="208" t="s">
        <v>13</v>
      </c>
      <c r="B13" s="189">
        <f t="shared" ref="B13:M13" si="1">SUM(B5:B12)</f>
        <v>186800</v>
      </c>
      <c r="C13" s="189">
        <f t="shared" si="1"/>
        <v>30000</v>
      </c>
      <c r="D13" s="189">
        <f t="shared" si="1"/>
        <v>2000</v>
      </c>
      <c r="E13" s="189">
        <f t="shared" si="1"/>
        <v>0</v>
      </c>
      <c r="F13" s="189">
        <f t="shared" si="1"/>
        <v>90000</v>
      </c>
      <c r="G13" s="189">
        <f t="shared" si="1"/>
        <v>70997</v>
      </c>
      <c r="H13" s="189">
        <f t="shared" si="1"/>
        <v>133500</v>
      </c>
      <c r="I13" s="189">
        <f t="shared" si="1"/>
        <v>0</v>
      </c>
      <c r="J13" s="189">
        <f t="shared" si="1"/>
        <v>43100</v>
      </c>
      <c r="K13" s="189">
        <f t="shared" si="1"/>
        <v>3800</v>
      </c>
      <c r="L13" s="189">
        <f t="shared" si="1"/>
        <v>0</v>
      </c>
      <c r="M13" s="189">
        <f t="shared" si="1"/>
        <v>560197</v>
      </c>
    </row>
    <row r="14" spans="1:13">
      <c r="C14" s="27"/>
      <c r="D14" s="27"/>
      <c r="E14" s="27"/>
      <c r="F14" s="27"/>
      <c r="G14" s="27"/>
      <c r="H14" s="27"/>
      <c r="I14" s="27"/>
      <c r="J14" s="27"/>
      <c r="K14" s="27"/>
      <c r="L14" s="27"/>
      <c r="M14" s="27"/>
    </row>
    <row r="15" spans="1:13">
      <c r="C15" s="27"/>
      <c r="D15" s="27"/>
      <c r="E15" s="27"/>
      <c r="F15" s="27"/>
      <c r="G15" s="27"/>
      <c r="H15" s="27"/>
      <c r="I15" s="27"/>
      <c r="J15" s="27"/>
      <c r="K15" s="27"/>
      <c r="L15" s="27"/>
      <c r="M15" s="27"/>
    </row>
    <row r="16" spans="1:13">
      <c r="C16" s="27"/>
      <c r="D16" s="27"/>
      <c r="E16" s="27"/>
      <c r="F16" s="27"/>
      <c r="G16" s="27"/>
      <c r="H16" s="27"/>
      <c r="I16" s="27"/>
      <c r="J16" s="27"/>
      <c r="K16" s="27"/>
      <c r="L16" s="27"/>
      <c r="M16" s="2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82366-FE60-4C33-8FDD-19FEC004A957}">
  <sheetPr>
    <tabColor rgb="FF92D050"/>
  </sheetPr>
  <dimension ref="A1:M15"/>
  <sheetViews>
    <sheetView topLeftCell="B1" zoomScale="90" zoomScaleNormal="90" workbookViewId="0">
      <selection activeCell="B10" sqref="B10"/>
    </sheetView>
  </sheetViews>
  <sheetFormatPr defaultColWidth="9" defaultRowHeight="15.5"/>
  <cols>
    <col min="1" max="1" width="41.08203125" style="26" customWidth="1"/>
    <col min="2" max="2" width="13.75" style="27" bestFit="1" customWidth="1"/>
    <col min="3" max="11" width="13.75" style="26" customWidth="1"/>
    <col min="12" max="12" width="15.5" style="26" customWidth="1"/>
    <col min="13" max="13" width="11.75" style="26" bestFit="1" customWidth="1"/>
    <col min="14" max="16384" width="9" style="26"/>
  </cols>
  <sheetData>
    <row r="1" spans="1:13">
      <c r="A1" s="188" t="s">
        <v>26</v>
      </c>
    </row>
    <row r="2" spans="1:13">
      <c r="A2" s="188" t="s">
        <v>27</v>
      </c>
    </row>
    <row r="3" spans="1:13" s="198" customFormat="1" ht="31">
      <c r="A3" s="203"/>
      <c r="B3" s="189" t="s">
        <v>2</v>
      </c>
      <c r="C3" s="189" t="s">
        <v>3</v>
      </c>
      <c r="D3" s="189" t="s">
        <v>4</v>
      </c>
      <c r="E3" s="189" t="s">
        <v>5</v>
      </c>
      <c r="F3" s="189" t="s">
        <v>6</v>
      </c>
      <c r="G3" s="189" t="s">
        <v>7</v>
      </c>
      <c r="H3" s="189" t="s">
        <v>8</v>
      </c>
      <c r="I3" s="189" t="s">
        <v>9</v>
      </c>
      <c r="J3" s="189" t="s">
        <v>10</v>
      </c>
      <c r="K3" s="189" t="s">
        <v>11</v>
      </c>
      <c r="L3" s="189" t="s">
        <v>12</v>
      </c>
      <c r="M3" s="189" t="s">
        <v>13</v>
      </c>
    </row>
    <row r="4" spans="1:13">
      <c r="A4" s="208" t="s">
        <v>28</v>
      </c>
      <c r="B4" s="184"/>
      <c r="C4" s="184"/>
      <c r="D4" s="184"/>
      <c r="E4" s="184"/>
      <c r="F4" s="184"/>
      <c r="G4" s="184"/>
      <c r="H4" s="184"/>
      <c r="I4" s="184"/>
      <c r="J4" s="184"/>
      <c r="K4" s="184"/>
      <c r="L4" s="184"/>
      <c r="M4" s="185"/>
    </row>
    <row r="5" spans="1:13">
      <c r="A5" s="28" t="s">
        <v>5</v>
      </c>
      <c r="B5" s="29"/>
      <c r="C5" s="29"/>
      <c r="D5" s="29"/>
      <c r="E5" s="29">
        <f>'Central Law CIC'!C6+'Central Law CIC'!C7+'Central Law CIC'!C8+'Central Law CIC'!C9+'Central Law CIC'!C10+'Central Law CIC'!C11</f>
        <v>245000</v>
      </c>
      <c r="F5" s="29"/>
      <c r="G5" s="29"/>
      <c r="H5" s="29"/>
      <c r="I5" s="29"/>
      <c r="J5" s="29"/>
      <c r="K5" s="29"/>
      <c r="L5" s="29"/>
      <c r="M5" s="125">
        <f>SUM(B5:L5)</f>
        <v>245000</v>
      </c>
    </row>
    <row r="6" spans="1:13">
      <c r="A6" s="30" t="s">
        <v>12</v>
      </c>
      <c r="B6" s="31"/>
      <c r="C6" s="31"/>
      <c r="D6" s="31"/>
      <c r="E6" s="31"/>
      <c r="F6" s="31"/>
      <c r="G6" s="31"/>
      <c r="H6" s="31"/>
      <c r="I6" s="31"/>
      <c r="J6" s="31"/>
      <c r="K6" s="31"/>
      <c r="L6" s="31">
        <f>'Better Divorce Course'!C6+'Better Divorce Course'!C7</f>
        <v>35000</v>
      </c>
      <c r="M6" s="126">
        <f>SUM(B6:L6)</f>
        <v>35000</v>
      </c>
    </row>
    <row r="7" spans="1:13">
      <c r="A7" s="30" t="s">
        <v>29</v>
      </c>
      <c r="B7" s="31"/>
      <c r="C7" s="31"/>
      <c r="D7" s="31">
        <f>'Prince of Wales Pub'!C6+'Prince of Wales Pub'!C7+'Prince of Wales Pub'!C8+'Prince of Wales Pub'!C9+'Prince of Wales Pub'!C10+'Prince of Wales Pub'!C11+'Prince of Wales Pub'!C12+'Prince of Wales Pub'!C13+'Prince of Wales Pub'!C14+'Prince of Wales Pub'!C15+'Prince of Wales Pub'!C16+'Prince of Wales Pub'!C17+'Prince of Wales Pub'!C18+'Prince of Wales Pub'!C19+'Prince of Wales Pub'!C20+'Prince of Wales Pub'!C21+'Prince of Wales Pub'!C22+'Prince of Wales Pub'!C23+'Prince of Wales Pub'!C24+'Prince of Wales Pub'!C26+'Prince of Wales Pub'!C27+'Prince of Wales Pub'!C28+'Prince of Wales Pub'!C29+'Prince of Wales Pub'!C30+'Prince of Wales Pub'!C31</f>
        <v>140500</v>
      </c>
      <c r="E7" s="31"/>
      <c r="F7" s="31"/>
      <c r="G7" s="31"/>
      <c r="H7" s="31"/>
      <c r="I7" s="31"/>
      <c r="J7" s="31"/>
      <c r="K7" s="31"/>
      <c r="L7" s="31"/>
      <c r="M7" s="126">
        <f>SUM(B7:L7)</f>
        <v>140500</v>
      </c>
    </row>
    <row r="8" spans="1:13" s="203" customFormat="1">
      <c r="A8" s="208" t="s">
        <v>13</v>
      </c>
      <c r="B8" s="189">
        <f t="shared" ref="B8:M8" si="0">SUM(B5:B7)</f>
        <v>0</v>
      </c>
      <c r="C8" s="189">
        <f t="shared" si="0"/>
        <v>0</v>
      </c>
      <c r="D8" s="189">
        <f t="shared" si="0"/>
        <v>140500</v>
      </c>
      <c r="E8" s="189">
        <f t="shared" si="0"/>
        <v>245000</v>
      </c>
      <c r="F8" s="189">
        <f t="shared" si="0"/>
        <v>0</v>
      </c>
      <c r="G8" s="189">
        <f t="shared" si="0"/>
        <v>0</v>
      </c>
      <c r="H8" s="189">
        <f t="shared" si="0"/>
        <v>0</v>
      </c>
      <c r="I8" s="189">
        <f t="shared" si="0"/>
        <v>0</v>
      </c>
      <c r="J8" s="189">
        <f t="shared" si="0"/>
        <v>0</v>
      </c>
      <c r="K8" s="189">
        <f t="shared" si="0"/>
        <v>0</v>
      </c>
      <c r="L8" s="189">
        <f t="shared" si="0"/>
        <v>35000</v>
      </c>
      <c r="M8" s="189">
        <f t="shared" si="0"/>
        <v>420500</v>
      </c>
    </row>
    <row r="9" spans="1:13">
      <c r="C9" s="27"/>
      <c r="D9" s="27"/>
      <c r="E9" s="27"/>
      <c r="F9" s="27"/>
      <c r="G9" s="27"/>
      <c r="H9" s="27"/>
      <c r="I9" s="27"/>
      <c r="J9" s="27"/>
      <c r="K9" s="27"/>
      <c r="L9" s="27"/>
      <c r="M9" s="27"/>
    </row>
    <row r="10" spans="1:13">
      <c r="C10" s="27"/>
      <c r="D10" s="27"/>
      <c r="E10" s="27"/>
      <c r="F10" s="27"/>
      <c r="G10" s="27"/>
      <c r="H10" s="27"/>
      <c r="I10" s="27"/>
      <c r="J10" s="27"/>
      <c r="K10" s="27"/>
      <c r="L10" s="27"/>
      <c r="M10" s="27"/>
    </row>
    <row r="11" spans="1:13">
      <c r="C11" s="27"/>
      <c r="D11" s="27"/>
      <c r="E11" s="27"/>
      <c r="F11" s="27"/>
      <c r="G11" s="27"/>
      <c r="H11" s="27"/>
      <c r="I11" s="27"/>
      <c r="J11" s="27"/>
      <c r="K11" s="27"/>
      <c r="L11" s="27"/>
      <c r="M11" s="27"/>
    </row>
    <row r="15" spans="1:13">
      <c r="M15" s="21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846A8-C2A4-C241-A345-8774E0ADC6EE}">
  <sheetPr>
    <tabColor rgb="FF92D050"/>
  </sheetPr>
  <dimension ref="A1:BL140"/>
  <sheetViews>
    <sheetView showGridLines="0" zoomScale="90" zoomScaleNormal="90" workbookViewId="0">
      <pane ySplit="5" topLeftCell="A44" activePane="bottomLeft" state="frozen"/>
      <selection pane="bottomLeft" activeCell="C47" sqref="C47"/>
    </sheetView>
  </sheetViews>
  <sheetFormatPr defaultColWidth="10.58203125" defaultRowHeight="14.5"/>
  <cols>
    <col min="1" max="1" width="8.25" style="16" customWidth="1"/>
    <col min="2" max="2" width="11.83203125" style="25" customWidth="1"/>
    <col min="3" max="5" width="12.83203125" style="23" customWidth="1"/>
    <col min="6" max="6" width="39.08203125" style="17" customWidth="1"/>
    <col min="7" max="7" width="19.58203125" style="13" customWidth="1"/>
    <col min="8" max="9" width="37.33203125" style="17" customWidth="1"/>
    <col min="10" max="10" width="28.83203125" style="17" customWidth="1"/>
    <col min="11" max="13" width="13.83203125" style="13" customWidth="1"/>
    <col min="14" max="14" width="22.33203125" style="13" customWidth="1"/>
    <col min="15" max="15" width="37.33203125" style="13" customWidth="1"/>
    <col min="16" max="16" width="12.75" style="13" customWidth="1"/>
    <col min="17" max="16384" width="10.58203125" style="14"/>
  </cols>
  <sheetData>
    <row r="1" spans="1:64">
      <c r="A1" s="191" t="s">
        <v>2</v>
      </c>
      <c r="B1" s="288"/>
      <c r="C1" s="289"/>
      <c r="D1" s="289"/>
      <c r="E1" s="289"/>
      <c r="F1" s="290"/>
      <c r="G1" s="291"/>
      <c r="H1" s="290"/>
      <c r="I1" s="290"/>
      <c r="J1" s="290"/>
      <c r="K1" s="291"/>
      <c r="L1" s="291"/>
      <c r="M1" s="291"/>
      <c r="N1" s="291"/>
      <c r="O1" s="291"/>
      <c r="P1" s="291"/>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row>
    <row r="2" spans="1:64">
      <c r="A2" s="190" t="s">
        <v>30</v>
      </c>
      <c r="B2" s="288"/>
      <c r="C2" s="289"/>
      <c r="D2" s="289"/>
      <c r="E2" s="289"/>
      <c r="F2" s="290"/>
      <c r="G2" s="291"/>
      <c r="H2" s="290"/>
      <c r="I2" s="290"/>
      <c r="J2" s="290"/>
      <c r="K2" s="291"/>
      <c r="L2" s="291"/>
      <c r="M2" s="291"/>
      <c r="N2" s="291"/>
      <c r="O2" s="291"/>
      <c r="P2" s="291"/>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row>
    <row r="3" spans="1:64" ht="15" thickBot="1">
      <c r="A3" s="139" t="s">
        <v>31</v>
      </c>
      <c r="B3" s="288"/>
      <c r="C3" s="289"/>
      <c r="D3" s="289"/>
      <c r="E3" s="289"/>
      <c r="F3" s="290"/>
      <c r="G3" s="291"/>
      <c r="H3" s="290"/>
      <c r="I3" s="290"/>
      <c r="J3" s="290"/>
      <c r="K3" s="291"/>
      <c r="L3" s="291"/>
      <c r="M3" s="291"/>
      <c r="N3" s="291"/>
      <c r="O3" s="291"/>
      <c r="P3" s="291"/>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row>
    <row r="4" spans="1:64" ht="25" customHeight="1" thickBot="1">
      <c r="A4" s="139"/>
      <c r="B4" s="288"/>
      <c r="C4" s="289"/>
      <c r="D4" s="497" t="s">
        <v>32</v>
      </c>
      <c r="E4" s="498"/>
      <c r="F4" s="290"/>
      <c r="G4" s="291"/>
      <c r="H4" s="290"/>
      <c r="I4" s="290"/>
      <c r="J4" s="290"/>
      <c r="K4" s="15"/>
      <c r="L4" s="12"/>
      <c r="M4" s="291"/>
      <c r="N4" s="291"/>
      <c r="O4" s="291"/>
      <c r="P4" s="291"/>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row>
    <row r="5" spans="1:64" s="11" customFormat="1" ht="49" customHeight="1" thickBot="1">
      <c r="A5" s="274" t="s">
        <v>33</v>
      </c>
      <c r="B5" s="275" t="s">
        <v>34</v>
      </c>
      <c r="C5" s="135" t="s">
        <v>35</v>
      </c>
      <c r="D5" s="135" t="s">
        <v>36</v>
      </c>
      <c r="E5" s="135" t="s">
        <v>37</v>
      </c>
      <c r="F5" s="276" t="s">
        <v>38</v>
      </c>
      <c r="G5" s="276" t="s">
        <v>39</v>
      </c>
      <c r="H5" s="276" t="s">
        <v>40</v>
      </c>
      <c r="I5" s="276" t="s">
        <v>41</v>
      </c>
      <c r="J5" s="141" t="s">
        <v>42</v>
      </c>
      <c r="K5" s="276" t="s">
        <v>43</v>
      </c>
      <c r="L5" s="276" t="s">
        <v>44</v>
      </c>
      <c r="M5" s="276" t="s">
        <v>45</v>
      </c>
      <c r="N5" s="277" t="s">
        <v>46</v>
      </c>
      <c r="O5" s="293"/>
      <c r="P5" s="291"/>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row>
    <row r="6" spans="1:64" s="117" customFormat="1" ht="58">
      <c r="A6" s="278">
        <v>1</v>
      </c>
      <c r="B6" s="279">
        <v>43647</v>
      </c>
      <c r="C6" s="280">
        <v>2775</v>
      </c>
      <c r="D6" s="280"/>
      <c r="E6" s="294">
        <v>2775</v>
      </c>
      <c r="F6" s="281" t="s">
        <v>47</v>
      </c>
      <c r="G6" s="282" t="s">
        <v>48</v>
      </c>
      <c r="H6" s="283" t="s">
        <v>49</v>
      </c>
      <c r="I6" s="284" t="s">
        <v>50</v>
      </c>
      <c r="J6" s="295" t="s">
        <v>51</v>
      </c>
      <c r="K6" s="280" t="s">
        <v>52</v>
      </c>
      <c r="L6" s="280" t="s">
        <v>53</v>
      </c>
      <c r="M6" s="280" t="s">
        <v>53</v>
      </c>
      <c r="N6" s="285" t="s">
        <v>48</v>
      </c>
      <c r="O6" s="120"/>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row>
    <row r="7" spans="1:64" s="122" customFormat="1" ht="49" customHeight="1">
      <c r="A7" s="96">
        <v>2</v>
      </c>
      <c r="B7" s="296">
        <v>43713</v>
      </c>
      <c r="C7" s="297">
        <v>2000</v>
      </c>
      <c r="D7" s="119">
        <v>2000</v>
      </c>
      <c r="E7" s="297"/>
      <c r="F7" s="298" t="s">
        <v>54</v>
      </c>
      <c r="G7" s="269" t="s">
        <v>48</v>
      </c>
      <c r="H7" s="268" t="s">
        <v>55</v>
      </c>
      <c r="I7" s="267" t="s">
        <v>50</v>
      </c>
      <c r="J7" s="299" t="s">
        <v>56</v>
      </c>
      <c r="K7" s="269" t="s">
        <v>52</v>
      </c>
      <c r="L7" s="269" t="s">
        <v>53</v>
      </c>
      <c r="M7" s="269" t="s">
        <v>53</v>
      </c>
      <c r="N7" s="300" t="s">
        <v>48</v>
      </c>
      <c r="P7" s="123"/>
    </row>
    <row r="8" spans="1:64" s="91" customFormat="1" ht="35.5" customHeight="1">
      <c r="A8" s="96">
        <v>3</v>
      </c>
      <c r="B8" s="296">
        <v>43770</v>
      </c>
      <c r="C8" s="297">
        <v>1500</v>
      </c>
      <c r="D8" s="297"/>
      <c r="E8" s="301">
        <v>1500</v>
      </c>
      <c r="F8" s="298" t="s">
        <v>57</v>
      </c>
      <c r="G8" s="302" t="s">
        <v>58</v>
      </c>
      <c r="H8" s="271" t="s">
        <v>59</v>
      </c>
      <c r="I8" s="298" t="s">
        <v>50</v>
      </c>
      <c r="J8" s="303" t="s">
        <v>60</v>
      </c>
      <c r="K8" s="302" t="s">
        <v>52</v>
      </c>
      <c r="L8" s="302" t="s">
        <v>53</v>
      </c>
      <c r="M8" s="302" t="s">
        <v>53</v>
      </c>
      <c r="N8" s="300" t="s">
        <v>48</v>
      </c>
      <c r="O8" s="304"/>
      <c r="P8" s="305"/>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row>
    <row r="9" spans="1:64" s="116" customFormat="1" ht="46.5">
      <c r="A9" s="306">
        <v>4</v>
      </c>
      <c r="B9" s="296">
        <v>43921</v>
      </c>
      <c r="C9" s="297">
        <v>20000</v>
      </c>
      <c r="D9" s="297"/>
      <c r="E9" s="307">
        <v>20000</v>
      </c>
      <c r="F9" s="308" t="s">
        <v>61</v>
      </c>
      <c r="G9" s="124" t="s">
        <v>62</v>
      </c>
      <c r="H9" s="309" t="s">
        <v>63</v>
      </c>
      <c r="I9" s="270" t="s">
        <v>64</v>
      </c>
      <c r="J9" s="310" t="s">
        <v>65</v>
      </c>
      <c r="K9" s="302" t="s">
        <v>52</v>
      </c>
      <c r="L9" s="302" t="s">
        <v>53</v>
      </c>
      <c r="M9" s="302" t="s">
        <v>53</v>
      </c>
      <c r="N9" s="300" t="s">
        <v>48</v>
      </c>
      <c r="O9" s="305"/>
      <c r="P9" s="311"/>
      <c r="Q9" s="312"/>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row>
    <row r="10" spans="1:64" s="116" customFormat="1" ht="43.5">
      <c r="A10" s="306">
        <v>5</v>
      </c>
      <c r="B10" s="296">
        <v>43930</v>
      </c>
      <c r="C10" s="297">
        <v>15000</v>
      </c>
      <c r="D10" s="297"/>
      <c r="E10" s="307">
        <v>15000</v>
      </c>
      <c r="F10" s="314" t="s">
        <v>66</v>
      </c>
      <c r="G10" s="302" t="s">
        <v>58</v>
      </c>
      <c r="H10" s="315" t="s">
        <v>67</v>
      </c>
      <c r="I10" s="118" t="s">
        <v>68</v>
      </c>
      <c r="J10" s="299" t="s">
        <v>69</v>
      </c>
      <c r="K10" s="302" t="s">
        <v>52</v>
      </c>
      <c r="L10" s="302" t="s">
        <v>53</v>
      </c>
      <c r="M10" s="302" t="s">
        <v>53</v>
      </c>
      <c r="N10" s="300" t="s">
        <v>48</v>
      </c>
      <c r="O10" s="305"/>
      <c r="P10" s="311"/>
      <c r="Q10" s="312"/>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row>
    <row r="11" spans="1:64" s="116" customFormat="1" ht="43.5">
      <c r="A11" s="306">
        <v>6</v>
      </c>
      <c r="B11" s="296">
        <v>43962</v>
      </c>
      <c r="C11" s="297">
        <v>2500</v>
      </c>
      <c r="D11" s="297"/>
      <c r="E11" s="307">
        <v>2500</v>
      </c>
      <c r="F11" s="314" t="s">
        <v>70</v>
      </c>
      <c r="G11" s="316" t="s">
        <v>71</v>
      </c>
      <c r="H11" s="315" t="s">
        <v>67</v>
      </c>
      <c r="I11" s="315" t="s">
        <v>72</v>
      </c>
      <c r="J11" s="310" t="s">
        <v>65</v>
      </c>
      <c r="K11" s="302" t="s">
        <v>52</v>
      </c>
      <c r="L11" s="302" t="s">
        <v>53</v>
      </c>
      <c r="M11" s="302" t="s">
        <v>73</v>
      </c>
      <c r="N11" s="300" t="s">
        <v>48</v>
      </c>
      <c r="O11" s="305"/>
      <c r="P11" s="311"/>
      <c r="Q11" s="312"/>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row>
    <row r="12" spans="1:64" s="116" customFormat="1" ht="43.5">
      <c r="A12" s="306">
        <v>7</v>
      </c>
      <c r="B12" s="296">
        <v>43991</v>
      </c>
      <c r="C12" s="297">
        <v>2500</v>
      </c>
      <c r="D12" s="297"/>
      <c r="E12" s="307">
        <v>2500</v>
      </c>
      <c r="F12" s="314" t="s">
        <v>74</v>
      </c>
      <c r="G12" s="302" t="s">
        <v>75</v>
      </c>
      <c r="H12" s="315" t="s">
        <v>67</v>
      </c>
      <c r="I12" s="315" t="s">
        <v>72</v>
      </c>
      <c r="J12" s="299" t="s">
        <v>69</v>
      </c>
      <c r="K12" s="302" t="s">
        <v>52</v>
      </c>
      <c r="L12" s="302" t="s">
        <v>53</v>
      </c>
      <c r="M12" s="302" t="s">
        <v>73</v>
      </c>
      <c r="N12" s="300" t="s">
        <v>48</v>
      </c>
      <c r="O12" s="305"/>
      <c r="P12" s="311"/>
      <c r="Q12" s="312"/>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row>
    <row r="13" spans="1:64" s="116" customFormat="1" ht="43.5">
      <c r="A13" s="306">
        <v>8</v>
      </c>
      <c r="B13" s="296">
        <v>44025</v>
      </c>
      <c r="C13" s="297">
        <v>22500</v>
      </c>
      <c r="D13" s="297"/>
      <c r="E13" s="307">
        <v>22500</v>
      </c>
      <c r="F13" s="314" t="s">
        <v>76</v>
      </c>
      <c r="G13" s="302" t="s">
        <v>77</v>
      </c>
      <c r="H13" s="315" t="s">
        <v>67</v>
      </c>
      <c r="I13" s="315" t="s">
        <v>78</v>
      </c>
      <c r="J13" s="299" t="s">
        <v>69</v>
      </c>
      <c r="K13" s="302" t="s">
        <v>73</v>
      </c>
      <c r="L13" s="302" t="s">
        <v>73</v>
      </c>
      <c r="M13" s="302" t="s">
        <v>73</v>
      </c>
      <c r="N13" s="300" t="s">
        <v>48</v>
      </c>
      <c r="O13" s="313"/>
      <c r="P13" s="311"/>
      <c r="Q13" s="312"/>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row>
    <row r="14" spans="1:64" s="116" customFormat="1" ht="43.5">
      <c r="A14" s="306">
        <v>9</v>
      </c>
      <c r="B14" s="296">
        <v>44035</v>
      </c>
      <c r="C14" s="297">
        <v>5000</v>
      </c>
      <c r="D14" s="297"/>
      <c r="E14" s="307">
        <v>5000</v>
      </c>
      <c r="F14" s="314" t="s">
        <v>79</v>
      </c>
      <c r="G14" s="302" t="s">
        <v>80</v>
      </c>
      <c r="H14" s="315" t="s">
        <v>67</v>
      </c>
      <c r="I14" s="315" t="s">
        <v>81</v>
      </c>
      <c r="J14" s="299" t="s">
        <v>69</v>
      </c>
      <c r="K14" s="302" t="s">
        <v>73</v>
      </c>
      <c r="L14" s="302" t="s">
        <v>73</v>
      </c>
      <c r="M14" s="302" t="s">
        <v>73</v>
      </c>
      <c r="N14" s="300" t="s">
        <v>48</v>
      </c>
      <c r="O14" s="305"/>
      <c r="P14" s="311"/>
      <c r="Q14" s="312"/>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row>
    <row r="15" spans="1:64" s="116" customFormat="1" ht="29">
      <c r="A15" s="306">
        <v>10</v>
      </c>
      <c r="B15" s="296">
        <v>44036</v>
      </c>
      <c r="C15" s="297">
        <v>10000</v>
      </c>
      <c r="D15" s="307">
        <v>10000</v>
      </c>
      <c r="E15" s="297"/>
      <c r="F15" s="314" t="s">
        <v>82</v>
      </c>
      <c r="G15" s="302" t="s">
        <v>83</v>
      </c>
      <c r="H15" s="317" t="s">
        <v>84</v>
      </c>
      <c r="I15" s="317" t="s">
        <v>85</v>
      </c>
      <c r="J15" s="138" t="s">
        <v>86</v>
      </c>
      <c r="K15" s="302" t="s">
        <v>73</v>
      </c>
      <c r="L15" s="302" t="s">
        <v>73</v>
      </c>
      <c r="M15" s="302" t="s">
        <v>73</v>
      </c>
      <c r="N15" s="300" t="s">
        <v>48</v>
      </c>
      <c r="O15" s="305"/>
      <c r="P15" s="311"/>
      <c r="Q15" s="312"/>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row>
    <row r="16" spans="1:64" s="116" customFormat="1" ht="43.5">
      <c r="A16" s="306">
        <v>11</v>
      </c>
      <c r="B16" s="296">
        <v>44042</v>
      </c>
      <c r="C16" s="297">
        <v>5000</v>
      </c>
      <c r="D16" s="307">
        <v>5000</v>
      </c>
      <c r="E16" s="297"/>
      <c r="F16" s="314" t="s">
        <v>87</v>
      </c>
      <c r="G16" s="302" t="s">
        <v>80</v>
      </c>
      <c r="H16" s="315" t="s">
        <v>67</v>
      </c>
      <c r="I16" s="315" t="s">
        <v>81</v>
      </c>
      <c r="J16" s="138" t="s">
        <v>86</v>
      </c>
      <c r="K16" s="302" t="s">
        <v>73</v>
      </c>
      <c r="L16" s="302" t="s">
        <v>73</v>
      </c>
      <c r="M16" s="302" t="s">
        <v>73</v>
      </c>
      <c r="N16" s="300" t="s">
        <v>48</v>
      </c>
      <c r="O16" s="305"/>
      <c r="P16" s="311"/>
      <c r="Q16" s="312"/>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row>
    <row r="17" spans="1:17" s="116" customFormat="1" ht="43.5">
      <c r="A17" s="306">
        <v>12</v>
      </c>
      <c r="B17" s="296">
        <v>44064</v>
      </c>
      <c r="C17" s="297">
        <v>5000</v>
      </c>
      <c r="D17" s="307">
        <v>5000</v>
      </c>
      <c r="E17" s="297"/>
      <c r="F17" s="314" t="s">
        <v>88</v>
      </c>
      <c r="G17" s="302" t="s">
        <v>80</v>
      </c>
      <c r="H17" s="315" t="s">
        <v>67</v>
      </c>
      <c r="I17" s="315" t="s">
        <v>81</v>
      </c>
      <c r="J17" s="138" t="s">
        <v>86</v>
      </c>
      <c r="K17" s="302" t="s">
        <v>73</v>
      </c>
      <c r="L17" s="302" t="s">
        <v>73</v>
      </c>
      <c r="M17" s="302" t="s">
        <v>73</v>
      </c>
      <c r="N17" s="300" t="s">
        <v>48</v>
      </c>
      <c r="O17" s="305"/>
      <c r="P17" s="311"/>
      <c r="Q17" s="312"/>
    </row>
    <row r="18" spans="1:17" s="116" customFormat="1" ht="43.5">
      <c r="A18" s="306">
        <v>13</v>
      </c>
      <c r="B18" s="296">
        <v>44064</v>
      </c>
      <c r="C18" s="297">
        <v>3000</v>
      </c>
      <c r="D18" s="307">
        <v>3000</v>
      </c>
      <c r="E18" s="297"/>
      <c r="F18" s="314" t="s">
        <v>89</v>
      </c>
      <c r="G18" s="302" t="s">
        <v>83</v>
      </c>
      <c r="H18" s="315" t="s">
        <v>67</v>
      </c>
      <c r="I18" s="315" t="s">
        <v>90</v>
      </c>
      <c r="J18" s="138" t="s">
        <v>86</v>
      </c>
      <c r="K18" s="302" t="s">
        <v>73</v>
      </c>
      <c r="L18" s="302" t="s">
        <v>73</v>
      </c>
      <c r="M18" s="302" t="s">
        <v>73</v>
      </c>
      <c r="N18" s="300" t="s">
        <v>48</v>
      </c>
      <c r="O18" s="305"/>
      <c r="P18" s="311"/>
      <c r="Q18" s="312"/>
    </row>
    <row r="19" spans="1:17" s="116" customFormat="1" ht="43.5">
      <c r="A19" s="306">
        <v>14</v>
      </c>
      <c r="B19" s="296">
        <v>44126</v>
      </c>
      <c r="C19" s="297">
        <v>5000</v>
      </c>
      <c r="D19" s="307">
        <v>5000</v>
      </c>
      <c r="E19" s="297"/>
      <c r="F19" s="314" t="s">
        <v>91</v>
      </c>
      <c r="G19" s="302" t="s">
        <v>92</v>
      </c>
      <c r="H19" s="315" t="s">
        <v>67</v>
      </c>
      <c r="I19" s="272" t="s">
        <v>93</v>
      </c>
      <c r="J19" s="138" t="s">
        <v>86</v>
      </c>
      <c r="K19" s="302" t="s">
        <v>73</v>
      </c>
      <c r="L19" s="302" t="s">
        <v>73</v>
      </c>
      <c r="M19" s="302" t="s">
        <v>52</v>
      </c>
      <c r="N19" s="300" t="s">
        <v>48</v>
      </c>
      <c r="O19" s="305"/>
      <c r="P19" s="311"/>
      <c r="Q19" s="312"/>
    </row>
    <row r="20" spans="1:17" s="116" customFormat="1" ht="43.5">
      <c r="A20" s="306">
        <v>15</v>
      </c>
      <c r="B20" s="296">
        <v>44187</v>
      </c>
      <c r="C20" s="297">
        <v>3000</v>
      </c>
      <c r="D20" s="297"/>
      <c r="E20" s="307">
        <v>3000</v>
      </c>
      <c r="F20" s="317" t="s">
        <v>94</v>
      </c>
      <c r="G20" s="302" t="s">
        <v>53</v>
      </c>
      <c r="H20" s="315" t="s">
        <v>67</v>
      </c>
      <c r="I20" s="315" t="s">
        <v>95</v>
      </c>
      <c r="J20" s="138" t="s">
        <v>86</v>
      </c>
      <c r="K20" s="302" t="s">
        <v>52</v>
      </c>
      <c r="L20" s="302" t="s">
        <v>53</v>
      </c>
      <c r="M20" s="302" t="s">
        <v>53</v>
      </c>
      <c r="N20" s="300" t="s">
        <v>48</v>
      </c>
      <c r="O20" s="305"/>
      <c r="P20" s="311"/>
      <c r="Q20" s="312"/>
    </row>
    <row r="21" spans="1:17" s="116" customFormat="1" ht="43.5">
      <c r="A21" s="306">
        <v>16</v>
      </c>
      <c r="B21" s="296">
        <v>44211</v>
      </c>
      <c r="C21" s="297">
        <v>1000</v>
      </c>
      <c r="D21" s="297"/>
      <c r="E21" s="307">
        <v>1000</v>
      </c>
      <c r="F21" s="314" t="s">
        <v>96</v>
      </c>
      <c r="G21" s="302" t="s">
        <v>53</v>
      </c>
      <c r="H21" s="315" t="s">
        <v>67</v>
      </c>
      <c r="I21" s="272" t="s">
        <v>97</v>
      </c>
      <c r="J21" s="138" t="s">
        <v>86</v>
      </c>
      <c r="K21" s="302" t="s">
        <v>52</v>
      </c>
      <c r="L21" s="302" t="s">
        <v>53</v>
      </c>
      <c r="M21" s="302" t="s">
        <v>53</v>
      </c>
      <c r="N21" s="300" t="s">
        <v>48</v>
      </c>
      <c r="O21" s="305"/>
      <c r="P21" s="311"/>
      <c r="Q21" s="312"/>
    </row>
    <row r="22" spans="1:17" s="116" customFormat="1" ht="72.5">
      <c r="A22" s="306">
        <v>17</v>
      </c>
      <c r="B22" s="296">
        <v>44237</v>
      </c>
      <c r="C22" s="297">
        <v>20000</v>
      </c>
      <c r="D22" s="307"/>
      <c r="E22" s="307">
        <v>20000</v>
      </c>
      <c r="F22" s="314" t="s">
        <v>98</v>
      </c>
      <c r="G22" s="302" t="s">
        <v>53</v>
      </c>
      <c r="H22" s="315" t="s">
        <v>67</v>
      </c>
      <c r="I22" s="298" t="s">
        <v>99</v>
      </c>
      <c r="J22" s="138" t="s">
        <v>86</v>
      </c>
      <c r="K22" s="302" t="s">
        <v>52</v>
      </c>
      <c r="L22" s="302" t="s">
        <v>53</v>
      </c>
      <c r="M22" s="302" t="s">
        <v>53</v>
      </c>
      <c r="N22" s="300" t="s">
        <v>100</v>
      </c>
      <c r="O22" s="305"/>
      <c r="P22" s="311"/>
      <c r="Q22" s="312"/>
    </row>
    <row r="23" spans="1:17" s="116" customFormat="1" ht="43.5">
      <c r="A23" s="306">
        <v>18</v>
      </c>
      <c r="B23" s="296">
        <v>44237</v>
      </c>
      <c r="C23" s="297">
        <v>1000</v>
      </c>
      <c r="D23" s="297"/>
      <c r="E23" s="307">
        <v>1000</v>
      </c>
      <c r="F23" s="314" t="s">
        <v>101</v>
      </c>
      <c r="G23" s="302" t="s">
        <v>53</v>
      </c>
      <c r="H23" s="315" t="s">
        <v>67</v>
      </c>
      <c r="I23" s="272" t="s">
        <v>97</v>
      </c>
      <c r="J23" s="138" t="s">
        <v>86</v>
      </c>
      <c r="K23" s="302" t="s">
        <v>52</v>
      </c>
      <c r="L23" s="302" t="s">
        <v>53</v>
      </c>
      <c r="M23" s="302" t="s">
        <v>53</v>
      </c>
      <c r="N23" s="300" t="s">
        <v>48</v>
      </c>
      <c r="O23" s="305"/>
      <c r="P23" s="311"/>
      <c r="Q23" s="312"/>
    </row>
    <row r="24" spans="1:17" s="116" customFormat="1" ht="43.5">
      <c r="A24" s="306">
        <v>19</v>
      </c>
      <c r="B24" s="296">
        <v>44272</v>
      </c>
      <c r="C24" s="297">
        <v>35000</v>
      </c>
      <c r="D24" s="297"/>
      <c r="E24" s="307">
        <v>35000</v>
      </c>
      <c r="F24" s="314" t="s">
        <v>102</v>
      </c>
      <c r="G24" s="302" t="s">
        <v>103</v>
      </c>
      <c r="H24" s="315" t="s">
        <v>67</v>
      </c>
      <c r="I24" s="315" t="s">
        <v>104</v>
      </c>
      <c r="J24" s="138" t="s">
        <v>86</v>
      </c>
      <c r="K24" s="302" t="s">
        <v>52</v>
      </c>
      <c r="L24" s="302" t="s">
        <v>53</v>
      </c>
      <c r="M24" s="302" t="s">
        <v>53</v>
      </c>
      <c r="N24" s="300" t="s">
        <v>48</v>
      </c>
      <c r="O24" s="305"/>
      <c r="P24" s="311"/>
      <c r="Q24" s="312"/>
    </row>
    <row r="25" spans="1:17" s="116" customFormat="1" ht="43.5">
      <c r="A25" s="306">
        <v>20</v>
      </c>
      <c r="B25" s="296">
        <v>44277</v>
      </c>
      <c r="C25" s="297">
        <v>30000</v>
      </c>
      <c r="D25" s="297"/>
      <c r="E25" s="307">
        <v>30000</v>
      </c>
      <c r="F25" s="314" t="s">
        <v>105</v>
      </c>
      <c r="G25" s="302" t="s">
        <v>106</v>
      </c>
      <c r="H25" s="315" t="s">
        <v>67</v>
      </c>
      <c r="I25" s="315" t="s">
        <v>107</v>
      </c>
      <c r="J25" s="303" t="s">
        <v>60</v>
      </c>
      <c r="K25" s="302" t="s">
        <v>108</v>
      </c>
      <c r="L25" s="302" t="s">
        <v>53</v>
      </c>
      <c r="M25" s="302" t="s">
        <v>53</v>
      </c>
      <c r="N25" s="300" t="s">
        <v>48</v>
      </c>
      <c r="O25" s="305"/>
      <c r="P25" s="311"/>
      <c r="Q25" s="312"/>
    </row>
    <row r="26" spans="1:17" s="116" customFormat="1" ht="43.5">
      <c r="A26" s="306">
        <v>21</v>
      </c>
      <c r="B26" s="296">
        <v>44309</v>
      </c>
      <c r="C26" s="297">
        <v>20000</v>
      </c>
      <c r="D26" s="297"/>
      <c r="E26" s="307">
        <v>20000</v>
      </c>
      <c r="F26" s="314" t="s">
        <v>109</v>
      </c>
      <c r="G26" s="302" t="s">
        <v>103</v>
      </c>
      <c r="H26" s="315" t="s">
        <v>67</v>
      </c>
      <c r="I26" s="272" t="s">
        <v>110</v>
      </c>
      <c r="J26" s="138" t="s">
        <v>86</v>
      </c>
      <c r="K26" s="302" t="s">
        <v>52</v>
      </c>
      <c r="L26" s="302" t="s">
        <v>53</v>
      </c>
      <c r="M26" s="302" t="s">
        <v>53</v>
      </c>
      <c r="N26" s="300" t="s">
        <v>48</v>
      </c>
      <c r="O26" s="305"/>
      <c r="P26" s="311"/>
      <c r="Q26" s="312"/>
    </row>
    <row r="27" spans="1:17" s="116" customFormat="1" ht="43.5">
      <c r="A27" s="306">
        <v>22</v>
      </c>
      <c r="B27" s="296">
        <v>44340</v>
      </c>
      <c r="C27" s="297">
        <v>5000</v>
      </c>
      <c r="D27" s="297"/>
      <c r="E27" s="307">
        <v>5000</v>
      </c>
      <c r="F27" s="314" t="s">
        <v>111</v>
      </c>
      <c r="G27" s="302" t="s">
        <v>112</v>
      </c>
      <c r="H27" s="315" t="s">
        <v>67</v>
      </c>
      <c r="I27" s="272" t="s">
        <v>93</v>
      </c>
      <c r="J27" s="138" t="s">
        <v>86</v>
      </c>
      <c r="K27" s="302" t="s">
        <v>73</v>
      </c>
      <c r="L27" s="302" t="s">
        <v>73</v>
      </c>
      <c r="M27" s="302" t="s">
        <v>52</v>
      </c>
      <c r="N27" s="300" t="s">
        <v>48</v>
      </c>
      <c r="O27" s="305"/>
      <c r="P27" s="311"/>
      <c r="Q27" s="312"/>
    </row>
    <row r="28" spans="1:17" s="116" customFormat="1" ht="43.5">
      <c r="A28" s="306">
        <v>23</v>
      </c>
      <c r="B28" s="296">
        <v>44340</v>
      </c>
      <c r="C28" s="297">
        <v>500</v>
      </c>
      <c r="D28" s="297"/>
      <c r="E28" s="307">
        <v>500</v>
      </c>
      <c r="F28" s="314" t="s">
        <v>113</v>
      </c>
      <c r="G28" s="302" t="s">
        <v>53</v>
      </c>
      <c r="H28" s="315" t="s">
        <v>67</v>
      </c>
      <c r="I28" s="272" t="s">
        <v>114</v>
      </c>
      <c r="J28" s="138" t="s">
        <v>86</v>
      </c>
      <c r="K28" s="302" t="s">
        <v>52</v>
      </c>
      <c r="L28" s="302" t="s">
        <v>53</v>
      </c>
      <c r="M28" s="302" t="s">
        <v>53</v>
      </c>
      <c r="N28" s="300" t="s">
        <v>48</v>
      </c>
      <c r="O28" s="305"/>
      <c r="P28" s="311"/>
      <c r="Q28" s="312"/>
    </row>
    <row r="29" spans="1:17" s="116" customFormat="1" ht="43.5">
      <c r="A29" s="306">
        <v>24</v>
      </c>
      <c r="B29" s="296">
        <v>44340</v>
      </c>
      <c r="C29" s="297">
        <v>1200</v>
      </c>
      <c r="D29" s="297"/>
      <c r="E29" s="307">
        <v>1200</v>
      </c>
      <c r="F29" s="314" t="s">
        <v>115</v>
      </c>
      <c r="G29" s="302" t="s">
        <v>53</v>
      </c>
      <c r="H29" s="315" t="s">
        <v>67</v>
      </c>
      <c r="I29" s="272" t="s">
        <v>114</v>
      </c>
      <c r="J29" s="138" t="s">
        <v>86</v>
      </c>
      <c r="K29" s="302" t="s">
        <v>52</v>
      </c>
      <c r="L29" s="302" t="s">
        <v>53</v>
      </c>
      <c r="M29" s="302" t="s">
        <v>53</v>
      </c>
      <c r="N29" s="300" t="s">
        <v>48</v>
      </c>
      <c r="O29" s="305"/>
      <c r="P29" s="311"/>
      <c r="Q29" s="312"/>
    </row>
    <row r="30" spans="1:17" s="116" customFormat="1" ht="43.5">
      <c r="A30" s="306">
        <v>25</v>
      </c>
      <c r="B30" s="296">
        <v>44351</v>
      </c>
      <c r="C30" s="297">
        <v>6000</v>
      </c>
      <c r="D30" s="297"/>
      <c r="E30" s="307">
        <v>6000</v>
      </c>
      <c r="F30" s="314" t="s">
        <v>116</v>
      </c>
      <c r="G30" s="302" t="s">
        <v>53</v>
      </c>
      <c r="H30" s="315" t="s">
        <v>67</v>
      </c>
      <c r="I30" s="272" t="s">
        <v>97</v>
      </c>
      <c r="J30" s="138" t="s">
        <v>86</v>
      </c>
      <c r="K30" s="302" t="s">
        <v>52</v>
      </c>
      <c r="L30" s="302" t="s">
        <v>53</v>
      </c>
      <c r="M30" s="302" t="s">
        <v>53</v>
      </c>
      <c r="N30" s="300" t="s">
        <v>48</v>
      </c>
      <c r="O30" s="305"/>
      <c r="P30" s="311"/>
      <c r="Q30" s="312"/>
    </row>
    <row r="31" spans="1:17" s="116" customFormat="1" ht="43.5">
      <c r="A31" s="306">
        <v>26</v>
      </c>
      <c r="B31" s="296">
        <v>44376</v>
      </c>
      <c r="C31" s="297">
        <v>25000</v>
      </c>
      <c r="D31" s="297"/>
      <c r="E31" s="307">
        <v>25000</v>
      </c>
      <c r="F31" s="314" t="s">
        <v>117</v>
      </c>
      <c r="G31" s="302" t="s">
        <v>118</v>
      </c>
      <c r="H31" s="315" t="s">
        <v>67</v>
      </c>
      <c r="I31" s="315" t="s">
        <v>119</v>
      </c>
      <c r="J31" s="303" t="s">
        <v>60</v>
      </c>
      <c r="K31" s="302" t="s">
        <v>108</v>
      </c>
      <c r="L31" s="302" t="s">
        <v>52</v>
      </c>
      <c r="M31" s="302" t="s">
        <v>52</v>
      </c>
      <c r="N31" s="300" t="s">
        <v>48</v>
      </c>
      <c r="O31" s="305"/>
      <c r="P31" s="311"/>
      <c r="Q31" s="312"/>
    </row>
    <row r="32" spans="1:17" s="116" customFormat="1" ht="43.5">
      <c r="A32" s="306">
        <v>27</v>
      </c>
      <c r="B32" s="296">
        <v>44412</v>
      </c>
      <c r="C32" s="297">
        <v>30000</v>
      </c>
      <c r="D32" s="297"/>
      <c r="E32" s="307">
        <v>30000</v>
      </c>
      <c r="F32" s="314" t="s">
        <v>120</v>
      </c>
      <c r="G32" s="302" t="s">
        <v>121</v>
      </c>
      <c r="H32" s="315" t="s">
        <v>67</v>
      </c>
      <c r="I32" s="315" t="s">
        <v>119</v>
      </c>
      <c r="J32" s="138" t="s">
        <v>86</v>
      </c>
      <c r="K32" s="302" t="s">
        <v>108</v>
      </c>
      <c r="L32" s="302" t="s">
        <v>53</v>
      </c>
      <c r="M32" s="302" t="s">
        <v>53</v>
      </c>
      <c r="N32" s="300" t="s">
        <v>48</v>
      </c>
      <c r="O32" s="305"/>
      <c r="P32" s="311"/>
      <c r="Q32" s="312"/>
    </row>
    <row r="33" spans="1:17" s="116" customFormat="1" ht="32.15" customHeight="1">
      <c r="A33" s="306">
        <v>28</v>
      </c>
      <c r="B33" s="296">
        <v>44421</v>
      </c>
      <c r="C33" s="297">
        <v>5000</v>
      </c>
      <c r="D33" s="297"/>
      <c r="E33" s="307">
        <v>5000</v>
      </c>
      <c r="F33" s="314" t="s">
        <v>122</v>
      </c>
      <c r="G33" s="302" t="s">
        <v>103</v>
      </c>
      <c r="H33" s="273" t="s">
        <v>123</v>
      </c>
      <c r="I33" s="317" t="s">
        <v>50</v>
      </c>
      <c r="J33" s="138" t="s">
        <v>86</v>
      </c>
      <c r="K33" s="302" t="s">
        <v>52</v>
      </c>
      <c r="L33" s="302" t="s">
        <v>53</v>
      </c>
      <c r="M33" s="302" t="s">
        <v>53</v>
      </c>
      <c r="N33" s="300" t="s">
        <v>48</v>
      </c>
      <c r="O33" s="305"/>
      <c r="P33" s="311"/>
      <c r="Q33" s="312"/>
    </row>
    <row r="34" spans="1:17" s="116" customFormat="1" ht="43.5">
      <c r="A34" s="306">
        <v>29</v>
      </c>
      <c r="B34" s="296">
        <v>44424</v>
      </c>
      <c r="C34" s="297">
        <v>100000</v>
      </c>
      <c r="D34" s="297"/>
      <c r="E34" s="307">
        <v>100000</v>
      </c>
      <c r="F34" s="314" t="s">
        <v>124</v>
      </c>
      <c r="G34" s="302" t="s">
        <v>118</v>
      </c>
      <c r="H34" s="317" t="s">
        <v>125</v>
      </c>
      <c r="I34" s="315" t="s">
        <v>119</v>
      </c>
      <c r="J34" s="138" t="s">
        <v>86</v>
      </c>
      <c r="K34" s="302" t="s">
        <v>108</v>
      </c>
      <c r="L34" s="302" t="s">
        <v>53</v>
      </c>
      <c r="M34" s="302" t="s">
        <v>53</v>
      </c>
      <c r="N34" s="300" t="s">
        <v>48</v>
      </c>
      <c r="O34" s="305"/>
      <c r="P34" s="311"/>
      <c r="Q34" s="312"/>
    </row>
    <row r="35" spans="1:17" s="116" customFormat="1" ht="72.5">
      <c r="A35" s="306">
        <v>30</v>
      </c>
      <c r="B35" s="296">
        <v>44652</v>
      </c>
      <c r="C35" s="297">
        <v>20000</v>
      </c>
      <c r="D35" s="318"/>
      <c r="E35" s="318">
        <v>20000</v>
      </c>
      <c r="F35" s="314" t="s">
        <v>126</v>
      </c>
      <c r="G35" s="302" t="s">
        <v>112</v>
      </c>
      <c r="H35" s="315" t="s">
        <v>67</v>
      </c>
      <c r="I35" s="315" t="s">
        <v>127</v>
      </c>
      <c r="J35" s="138" t="s">
        <v>86</v>
      </c>
      <c r="K35" s="302" t="s">
        <v>73</v>
      </c>
      <c r="L35" s="302" t="s">
        <v>73</v>
      </c>
      <c r="M35" s="302" t="s">
        <v>73</v>
      </c>
      <c r="N35" s="300" t="s">
        <v>128</v>
      </c>
      <c r="O35" s="305"/>
      <c r="P35" s="311"/>
      <c r="Q35" s="312"/>
    </row>
    <row r="36" spans="1:17" s="116" customFormat="1" ht="43.5">
      <c r="A36" s="306">
        <v>31</v>
      </c>
      <c r="B36" s="296">
        <v>44652</v>
      </c>
      <c r="C36" s="297">
        <v>13300</v>
      </c>
      <c r="D36" s="318">
        <v>13300</v>
      </c>
      <c r="E36" s="297"/>
      <c r="F36" s="314" t="s">
        <v>129</v>
      </c>
      <c r="G36" s="302" t="s">
        <v>130</v>
      </c>
      <c r="H36" s="317" t="s">
        <v>131</v>
      </c>
      <c r="I36" s="315" t="s">
        <v>90</v>
      </c>
      <c r="J36" s="138" t="s">
        <v>86</v>
      </c>
      <c r="K36" s="302" t="s">
        <v>73</v>
      </c>
      <c r="L36" s="302" t="s">
        <v>73</v>
      </c>
      <c r="M36" s="302" t="s">
        <v>73</v>
      </c>
      <c r="N36" s="300" t="s">
        <v>132</v>
      </c>
      <c r="O36" s="305"/>
      <c r="P36" s="311"/>
      <c r="Q36" s="312"/>
    </row>
    <row r="37" spans="1:17" s="116" customFormat="1" ht="61.5" customHeight="1">
      <c r="A37" s="306">
        <v>32</v>
      </c>
      <c r="B37" s="296">
        <v>44677</v>
      </c>
      <c r="C37" s="297">
        <v>20000</v>
      </c>
      <c r="D37" s="318">
        <v>20000</v>
      </c>
      <c r="E37" s="297"/>
      <c r="F37" s="314" t="s">
        <v>133</v>
      </c>
      <c r="G37" s="302" t="s">
        <v>134</v>
      </c>
      <c r="H37" s="317" t="s">
        <v>84</v>
      </c>
      <c r="I37" s="315" t="s">
        <v>135</v>
      </c>
      <c r="J37" s="138" t="s">
        <v>86</v>
      </c>
      <c r="K37" s="302" t="s">
        <v>73</v>
      </c>
      <c r="L37" s="302" t="s">
        <v>73</v>
      </c>
      <c r="M37" s="302" t="s">
        <v>73</v>
      </c>
      <c r="N37" s="300" t="s">
        <v>132</v>
      </c>
      <c r="O37" s="305"/>
      <c r="P37" s="311"/>
      <c r="Q37" s="312"/>
    </row>
    <row r="38" spans="1:17" s="116" customFormat="1" ht="87">
      <c r="A38" s="306">
        <v>33</v>
      </c>
      <c r="B38" s="296">
        <v>44677</v>
      </c>
      <c r="C38" s="297">
        <v>14000</v>
      </c>
      <c r="D38" s="318"/>
      <c r="E38" s="318">
        <v>14000</v>
      </c>
      <c r="F38" s="314" t="s">
        <v>136</v>
      </c>
      <c r="G38" s="302" t="s">
        <v>137</v>
      </c>
      <c r="H38" s="315" t="s">
        <v>67</v>
      </c>
      <c r="I38" s="315" t="s">
        <v>138</v>
      </c>
      <c r="J38" s="138" t="s">
        <v>86</v>
      </c>
      <c r="K38" s="302" t="s">
        <v>73</v>
      </c>
      <c r="L38" s="302" t="s">
        <v>73</v>
      </c>
      <c r="M38" s="302" t="s">
        <v>73</v>
      </c>
      <c r="N38" s="300" t="s">
        <v>128</v>
      </c>
      <c r="O38" s="305"/>
      <c r="P38" s="311"/>
      <c r="Q38" s="312"/>
    </row>
    <row r="39" spans="1:17" s="116" customFormat="1" ht="43.5">
      <c r="A39" s="306">
        <v>34</v>
      </c>
      <c r="B39" s="296">
        <v>44677</v>
      </c>
      <c r="C39" s="297">
        <v>5000</v>
      </c>
      <c r="D39" s="318">
        <v>5000</v>
      </c>
      <c r="E39" s="297"/>
      <c r="F39" s="314" t="s">
        <v>139</v>
      </c>
      <c r="G39" s="302" t="s">
        <v>134</v>
      </c>
      <c r="H39" s="315" t="s">
        <v>140</v>
      </c>
      <c r="I39" s="315" t="s">
        <v>141</v>
      </c>
      <c r="J39" s="138" t="s">
        <v>86</v>
      </c>
      <c r="K39" s="302" t="s">
        <v>73</v>
      </c>
      <c r="L39" s="302" t="s">
        <v>73</v>
      </c>
      <c r="M39" s="302" t="s">
        <v>73</v>
      </c>
      <c r="N39" s="300" t="s">
        <v>142</v>
      </c>
      <c r="O39" s="305"/>
      <c r="P39" s="311"/>
      <c r="Q39" s="312"/>
    </row>
    <row r="40" spans="1:17" s="116" customFormat="1" ht="43.5">
      <c r="A40" s="306">
        <v>35</v>
      </c>
      <c r="B40" s="296">
        <v>44677</v>
      </c>
      <c r="C40" s="297">
        <v>5000</v>
      </c>
      <c r="D40" s="318">
        <v>5000</v>
      </c>
      <c r="E40" s="297"/>
      <c r="F40" s="314" t="s">
        <v>143</v>
      </c>
      <c r="G40" s="302" t="s">
        <v>134</v>
      </c>
      <c r="H40" s="315" t="s">
        <v>140</v>
      </c>
      <c r="I40" s="315" t="s">
        <v>144</v>
      </c>
      <c r="J40" s="138" t="s">
        <v>86</v>
      </c>
      <c r="K40" s="302" t="s">
        <v>73</v>
      </c>
      <c r="L40" s="302" t="s">
        <v>73</v>
      </c>
      <c r="M40" s="302" t="s">
        <v>73</v>
      </c>
      <c r="N40" s="300" t="s">
        <v>145</v>
      </c>
      <c r="O40" s="305"/>
      <c r="P40" s="311"/>
      <c r="Q40" s="312"/>
    </row>
    <row r="41" spans="1:17" s="116" customFormat="1" ht="29">
      <c r="A41" s="306">
        <v>36</v>
      </c>
      <c r="B41" s="296">
        <v>44847</v>
      </c>
      <c r="C41" s="297">
        <v>10000</v>
      </c>
      <c r="D41" s="318">
        <v>10000</v>
      </c>
      <c r="E41" s="297"/>
      <c r="F41" s="314" t="s">
        <v>146</v>
      </c>
      <c r="G41" s="302" t="s">
        <v>53</v>
      </c>
      <c r="H41" s="317" t="s">
        <v>84</v>
      </c>
      <c r="I41" s="315" t="s">
        <v>90</v>
      </c>
      <c r="J41" s="138" t="s">
        <v>86</v>
      </c>
      <c r="K41" s="302" t="s">
        <v>73</v>
      </c>
      <c r="L41" s="302" t="s">
        <v>73</v>
      </c>
      <c r="M41" s="302" t="s">
        <v>73</v>
      </c>
      <c r="N41" s="300" t="s">
        <v>147</v>
      </c>
      <c r="O41" s="305"/>
      <c r="P41" s="311"/>
      <c r="Q41" s="312"/>
    </row>
    <row r="42" spans="1:17" s="116" customFormat="1" ht="72.5">
      <c r="A42" s="306">
        <v>37</v>
      </c>
      <c r="B42" s="296">
        <v>45039</v>
      </c>
      <c r="C42" s="297">
        <v>20000</v>
      </c>
      <c r="D42" s="318">
        <v>20000</v>
      </c>
      <c r="E42" s="297"/>
      <c r="F42" s="314" t="s">
        <v>148</v>
      </c>
      <c r="G42" s="302" t="s">
        <v>149</v>
      </c>
      <c r="H42" s="317" t="s">
        <v>84</v>
      </c>
      <c r="I42" s="319" t="s">
        <v>150</v>
      </c>
      <c r="J42" s="320" t="s">
        <v>151</v>
      </c>
      <c r="K42" s="321" t="s">
        <v>73</v>
      </c>
      <c r="L42" s="302" t="s">
        <v>73</v>
      </c>
      <c r="M42" s="302" t="s">
        <v>53</v>
      </c>
      <c r="N42" s="300" t="s">
        <v>132</v>
      </c>
      <c r="O42" s="305"/>
      <c r="P42" s="311"/>
      <c r="Q42" s="312"/>
    </row>
    <row r="43" spans="1:17" s="116" customFormat="1" ht="58">
      <c r="A43" s="306">
        <v>38</v>
      </c>
      <c r="B43" s="296">
        <v>45039</v>
      </c>
      <c r="C43" s="297">
        <v>5000</v>
      </c>
      <c r="D43" s="318">
        <v>5000</v>
      </c>
      <c r="E43" s="297"/>
      <c r="F43" s="314" t="s">
        <v>152</v>
      </c>
      <c r="G43" s="302" t="s">
        <v>149</v>
      </c>
      <c r="H43" s="315" t="s">
        <v>140</v>
      </c>
      <c r="I43" s="322" t="s">
        <v>153</v>
      </c>
      <c r="J43" s="298" t="s">
        <v>151</v>
      </c>
      <c r="K43" s="321" t="s">
        <v>73</v>
      </c>
      <c r="L43" s="302" t="s">
        <v>73</v>
      </c>
      <c r="M43" s="302" t="s">
        <v>73</v>
      </c>
      <c r="N43" s="300" t="s">
        <v>142</v>
      </c>
      <c r="O43" s="305"/>
      <c r="P43" s="311"/>
      <c r="Q43" s="312"/>
    </row>
    <row r="44" spans="1:17" s="116" customFormat="1" ht="58">
      <c r="A44" s="306">
        <v>39</v>
      </c>
      <c r="B44" s="296">
        <v>45039</v>
      </c>
      <c r="C44" s="297">
        <v>5000</v>
      </c>
      <c r="D44" s="318">
        <v>5000</v>
      </c>
      <c r="E44" s="297"/>
      <c r="F44" s="314" t="s">
        <v>154</v>
      </c>
      <c r="G44" s="302" t="s">
        <v>149</v>
      </c>
      <c r="H44" s="315" t="s">
        <v>140</v>
      </c>
      <c r="I44" s="322" t="s">
        <v>153</v>
      </c>
      <c r="J44" s="323" t="s">
        <v>151</v>
      </c>
      <c r="K44" s="321" t="s">
        <v>73</v>
      </c>
      <c r="L44" s="302" t="s">
        <v>73</v>
      </c>
      <c r="M44" s="302" t="s">
        <v>73</v>
      </c>
      <c r="N44" s="300" t="s">
        <v>142</v>
      </c>
      <c r="O44" s="305"/>
      <c r="P44" s="311"/>
      <c r="Q44" s="312"/>
    </row>
    <row r="45" spans="1:17" s="116" customFormat="1" ht="44" thickBot="1">
      <c r="A45" s="324">
        <v>40</v>
      </c>
      <c r="B45" s="325">
        <v>45044</v>
      </c>
      <c r="C45" s="326">
        <v>35000</v>
      </c>
      <c r="D45" s="327">
        <v>35000</v>
      </c>
      <c r="E45" s="326"/>
      <c r="F45" s="328" t="s">
        <v>155</v>
      </c>
      <c r="G45" s="329" t="s">
        <v>149</v>
      </c>
      <c r="H45" s="330" t="s">
        <v>67</v>
      </c>
      <c r="I45" s="286" t="s">
        <v>156</v>
      </c>
      <c r="J45" s="330" t="s">
        <v>86</v>
      </c>
      <c r="K45" s="329" t="s">
        <v>73</v>
      </c>
      <c r="L45" s="329" t="s">
        <v>53</v>
      </c>
      <c r="M45" s="329" t="s">
        <v>73</v>
      </c>
      <c r="N45" s="331" t="s">
        <v>142</v>
      </c>
      <c r="O45" s="305"/>
      <c r="P45" s="311"/>
      <c r="Q45" s="312"/>
    </row>
    <row r="46" spans="1:17">
      <c r="A46" s="332"/>
      <c r="B46" s="288"/>
      <c r="C46" s="289"/>
      <c r="D46" s="289"/>
      <c r="E46" s="289"/>
      <c r="F46" s="333"/>
      <c r="G46" s="291"/>
      <c r="H46" s="290"/>
      <c r="I46" s="290"/>
      <c r="J46" s="290"/>
      <c r="K46" s="291"/>
      <c r="L46" s="291"/>
      <c r="M46" s="291"/>
      <c r="N46" s="291"/>
      <c r="O46" s="291"/>
      <c r="P46" s="334"/>
      <c r="Q46" s="335"/>
    </row>
    <row r="47" spans="1:17" ht="29.5" customHeight="1">
      <c r="A47" s="32" t="s">
        <v>157</v>
      </c>
      <c r="B47" s="288"/>
      <c r="C47" s="112">
        <f>SUM(C6:C45)</f>
        <v>536775</v>
      </c>
      <c r="D47" s="113">
        <f t="shared" ref="D47:E47" si="0">SUM(D6:D45)</f>
        <v>148300</v>
      </c>
      <c r="E47" s="113">
        <f t="shared" si="0"/>
        <v>388475</v>
      </c>
      <c r="F47" s="290"/>
      <c r="G47" s="291"/>
      <c r="H47" s="290"/>
      <c r="I47" s="290"/>
      <c r="J47" s="290"/>
      <c r="K47" s="291"/>
      <c r="L47" s="291"/>
      <c r="M47" s="291"/>
      <c r="N47" s="291"/>
      <c r="O47" s="291"/>
      <c r="P47" s="334"/>
      <c r="Q47" s="335"/>
    </row>
    <row r="48" spans="1:17" s="116" customFormat="1" ht="29.5" customHeight="1">
      <c r="A48" s="114"/>
      <c r="B48" s="336"/>
      <c r="C48" s="115"/>
      <c r="D48" s="113"/>
      <c r="E48" s="113"/>
      <c r="F48" s="337"/>
      <c r="G48" s="305"/>
      <c r="H48" s="337"/>
      <c r="I48" s="337"/>
      <c r="J48" s="337"/>
      <c r="K48" s="305"/>
      <c r="L48" s="305"/>
      <c r="M48" s="305"/>
      <c r="N48" s="305"/>
      <c r="O48" s="305"/>
      <c r="P48" s="311"/>
      <c r="Q48" s="312"/>
    </row>
    <row r="49" spans="1:17">
      <c r="A49" s="332"/>
      <c r="B49" s="288"/>
      <c r="C49" s="289"/>
      <c r="D49" s="289"/>
      <c r="E49" s="289"/>
      <c r="F49" s="333"/>
      <c r="G49" s="291"/>
      <c r="H49" s="290"/>
      <c r="I49" s="290"/>
      <c r="J49" s="290"/>
      <c r="K49" s="291"/>
      <c r="L49" s="291"/>
      <c r="M49" s="291"/>
      <c r="N49" s="291"/>
      <c r="O49" s="291"/>
      <c r="P49" s="334"/>
      <c r="Q49" s="335"/>
    </row>
    <row r="50" spans="1:17">
      <c r="A50" s="332"/>
      <c r="B50" s="288"/>
      <c r="C50" s="289"/>
      <c r="D50" s="289"/>
      <c r="E50" s="289"/>
      <c r="F50" s="333"/>
      <c r="G50" s="291"/>
      <c r="H50" s="290"/>
      <c r="I50" s="290"/>
      <c r="J50" s="290"/>
      <c r="K50" s="291"/>
      <c r="L50" s="291"/>
      <c r="M50" s="291"/>
      <c r="N50" s="291"/>
      <c r="O50" s="291"/>
      <c r="P50" s="334"/>
      <c r="Q50" s="335"/>
    </row>
    <row r="51" spans="1:17">
      <c r="A51" s="332"/>
      <c r="B51" s="288"/>
      <c r="C51" s="289"/>
      <c r="D51" s="289"/>
      <c r="E51" s="289"/>
      <c r="F51" s="333"/>
      <c r="G51" s="291"/>
      <c r="H51" s="290"/>
      <c r="I51" s="290"/>
      <c r="J51" s="290"/>
      <c r="K51" s="291"/>
      <c r="L51" s="291"/>
      <c r="M51" s="291"/>
      <c r="N51" s="291"/>
      <c r="O51" s="291"/>
      <c r="P51" s="334"/>
      <c r="Q51" s="335"/>
    </row>
    <row r="52" spans="1:17">
      <c r="A52" s="332"/>
      <c r="B52" s="288"/>
      <c r="C52" s="289"/>
      <c r="D52" s="289"/>
      <c r="E52" s="289"/>
      <c r="F52" s="333"/>
      <c r="G52" s="291"/>
      <c r="H52" s="290"/>
      <c r="I52" s="290"/>
      <c r="J52" s="290"/>
      <c r="K52" s="291"/>
      <c r="L52" s="291"/>
      <c r="M52" s="291"/>
      <c r="N52" s="291"/>
      <c r="O52" s="291"/>
      <c r="P52" s="334"/>
      <c r="Q52" s="335"/>
    </row>
    <row r="53" spans="1:17">
      <c r="A53" s="332"/>
      <c r="B53" s="288"/>
      <c r="C53" s="289"/>
      <c r="D53" s="289"/>
      <c r="E53" s="289"/>
      <c r="F53" s="333"/>
      <c r="G53" s="291"/>
      <c r="H53" s="290"/>
      <c r="I53" s="290"/>
      <c r="J53" s="290"/>
      <c r="K53" s="291"/>
      <c r="L53" s="291"/>
      <c r="M53" s="291"/>
      <c r="N53" s="291"/>
      <c r="O53" s="291"/>
      <c r="P53" s="334"/>
      <c r="Q53" s="335"/>
    </row>
    <row r="54" spans="1:17">
      <c r="A54" s="332"/>
      <c r="B54" s="288"/>
      <c r="C54" s="289"/>
      <c r="D54" s="289"/>
      <c r="E54" s="289"/>
      <c r="F54" s="333"/>
      <c r="G54" s="291"/>
      <c r="H54" s="290"/>
      <c r="I54" s="290"/>
      <c r="J54" s="290"/>
      <c r="K54" s="291"/>
      <c r="L54" s="291"/>
      <c r="M54" s="291"/>
      <c r="N54" s="291"/>
      <c r="O54" s="291"/>
      <c r="P54" s="334"/>
      <c r="Q54" s="335"/>
    </row>
    <row r="55" spans="1:17">
      <c r="A55" s="332"/>
      <c r="B55" s="288"/>
      <c r="C55" s="289"/>
      <c r="D55" s="289"/>
      <c r="E55" s="289"/>
      <c r="F55" s="333"/>
      <c r="G55" s="291"/>
      <c r="H55" s="290"/>
      <c r="I55" s="290"/>
      <c r="J55" s="290"/>
      <c r="K55" s="291"/>
      <c r="L55" s="291"/>
      <c r="M55" s="291"/>
      <c r="N55" s="291"/>
      <c r="O55" s="291"/>
      <c r="P55" s="334"/>
      <c r="Q55" s="335"/>
    </row>
    <row r="56" spans="1:17">
      <c r="A56" s="332"/>
      <c r="B56" s="288"/>
      <c r="C56" s="289"/>
      <c r="D56" s="289"/>
      <c r="E56" s="289"/>
      <c r="F56" s="333"/>
      <c r="G56" s="291"/>
      <c r="H56" s="290"/>
      <c r="I56" s="290"/>
      <c r="J56" s="290"/>
      <c r="K56" s="291"/>
      <c r="L56" s="291"/>
      <c r="M56" s="291"/>
      <c r="N56" s="291"/>
      <c r="O56" s="291"/>
      <c r="P56" s="334"/>
      <c r="Q56" s="335"/>
    </row>
    <row r="57" spans="1:17">
      <c r="A57" s="332"/>
      <c r="B57" s="288"/>
      <c r="C57" s="289"/>
      <c r="D57" s="289"/>
      <c r="E57" s="289"/>
      <c r="F57" s="333"/>
      <c r="G57" s="291"/>
      <c r="H57" s="290"/>
      <c r="I57" s="290"/>
      <c r="J57" s="290"/>
      <c r="K57" s="291"/>
      <c r="L57" s="291"/>
      <c r="M57" s="291"/>
      <c r="N57" s="291"/>
      <c r="O57" s="291"/>
      <c r="P57" s="334"/>
      <c r="Q57" s="335"/>
    </row>
    <row r="58" spans="1:17">
      <c r="A58" s="332"/>
      <c r="B58" s="288"/>
      <c r="C58" s="289"/>
      <c r="D58" s="289"/>
      <c r="E58" s="289"/>
      <c r="F58" s="333"/>
      <c r="G58" s="291"/>
      <c r="H58" s="290"/>
      <c r="I58" s="290"/>
      <c r="J58" s="290"/>
      <c r="K58" s="291"/>
      <c r="L58" s="291"/>
      <c r="M58" s="291"/>
      <c r="N58" s="291"/>
      <c r="O58" s="291"/>
      <c r="P58" s="334"/>
      <c r="Q58" s="335"/>
    </row>
    <row r="59" spans="1:17">
      <c r="A59" s="332"/>
      <c r="B59" s="288"/>
      <c r="C59" s="289"/>
      <c r="D59" s="289"/>
      <c r="E59" s="289"/>
      <c r="F59" s="333"/>
      <c r="G59" s="291"/>
      <c r="H59" s="290"/>
      <c r="I59" s="290"/>
      <c r="J59" s="290"/>
      <c r="K59" s="291"/>
      <c r="L59" s="291"/>
      <c r="M59" s="291"/>
      <c r="N59" s="291"/>
      <c r="O59" s="291"/>
      <c r="P59" s="334"/>
      <c r="Q59" s="335"/>
    </row>
    <row r="60" spans="1:17">
      <c r="A60" s="332"/>
      <c r="B60" s="288"/>
      <c r="C60" s="289"/>
      <c r="D60" s="289"/>
      <c r="E60" s="289"/>
      <c r="F60" s="333"/>
      <c r="G60" s="291"/>
      <c r="H60" s="290"/>
      <c r="I60" s="290"/>
      <c r="J60" s="290"/>
      <c r="K60" s="291"/>
      <c r="L60" s="291"/>
      <c r="M60" s="291"/>
      <c r="N60" s="291"/>
      <c r="O60" s="291"/>
      <c r="P60" s="334"/>
      <c r="Q60" s="335"/>
    </row>
    <row r="61" spans="1:17">
      <c r="A61" s="332"/>
      <c r="B61" s="288"/>
      <c r="C61" s="289"/>
      <c r="D61" s="289"/>
      <c r="E61" s="289"/>
      <c r="F61" s="333"/>
      <c r="G61" s="291"/>
      <c r="H61" s="290"/>
      <c r="I61" s="290"/>
      <c r="J61" s="290"/>
      <c r="K61" s="291"/>
      <c r="L61" s="291"/>
      <c r="M61" s="291"/>
      <c r="N61" s="291"/>
      <c r="O61" s="291"/>
      <c r="P61" s="334"/>
      <c r="Q61" s="335"/>
    </row>
    <row r="62" spans="1:17">
      <c r="A62" s="332"/>
      <c r="B62" s="288"/>
      <c r="C62" s="289"/>
      <c r="D62" s="289"/>
      <c r="E62" s="289"/>
      <c r="F62" s="333"/>
      <c r="G62" s="291"/>
      <c r="H62" s="290"/>
      <c r="I62" s="290"/>
      <c r="J62" s="290"/>
      <c r="K62" s="291"/>
      <c r="L62" s="291"/>
      <c r="M62" s="291"/>
      <c r="N62" s="291"/>
      <c r="O62" s="291"/>
      <c r="P62" s="334"/>
      <c r="Q62" s="335"/>
    </row>
    <row r="63" spans="1:17">
      <c r="A63" s="332"/>
      <c r="B63" s="288"/>
      <c r="C63" s="289"/>
      <c r="D63" s="289"/>
      <c r="E63" s="289"/>
      <c r="F63" s="333"/>
      <c r="G63" s="291"/>
      <c r="H63" s="290"/>
      <c r="I63" s="290"/>
      <c r="J63" s="290"/>
      <c r="K63" s="291"/>
      <c r="L63" s="291"/>
      <c r="M63" s="291"/>
      <c r="N63" s="291"/>
      <c r="O63" s="291"/>
      <c r="P63" s="334"/>
      <c r="Q63" s="335"/>
    </row>
    <row r="64" spans="1:17">
      <c r="A64" s="332"/>
      <c r="B64" s="288"/>
      <c r="C64" s="289"/>
      <c r="D64" s="289"/>
      <c r="E64" s="289"/>
      <c r="F64" s="333"/>
      <c r="G64" s="291"/>
      <c r="H64" s="290"/>
      <c r="I64" s="290"/>
      <c r="J64" s="290"/>
      <c r="K64" s="291"/>
      <c r="L64" s="291"/>
      <c r="M64" s="291"/>
      <c r="N64" s="291"/>
      <c r="O64" s="291"/>
      <c r="P64" s="334"/>
      <c r="Q64" s="335"/>
    </row>
    <row r="65" spans="1:17">
      <c r="A65" s="332"/>
      <c r="B65" s="288"/>
      <c r="C65" s="289"/>
      <c r="D65" s="289"/>
      <c r="E65" s="289"/>
      <c r="F65" s="333"/>
      <c r="G65" s="291"/>
      <c r="H65" s="290"/>
      <c r="I65" s="290"/>
      <c r="J65" s="290"/>
      <c r="K65" s="291"/>
      <c r="L65" s="291"/>
      <c r="M65" s="291"/>
      <c r="N65" s="291"/>
      <c r="O65" s="291"/>
      <c r="P65" s="334"/>
      <c r="Q65" s="335"/>
    </row>
    <row r="66" spans="1:17">
      <c r="A66" s="332"/>
      <c r="B66" s="288"/>
      <c r="C66" s="289"/>
      <c r="D66" s="289"/>
      <c r="E66" s="289"/>
      <c r="F66" s="333"/>
      <c r="G66" s="291"/>
      <c r="H66" s="290"/>
      <c r="I66" s="290"/>
      <c r="J66" s="290"/>
      <c r="K66" s="291"/>
      <c r="L66" s="291"/>
      <c r="M66" s="291"/>
      <c r="N66" s="291"/>
      <c r="O66" s="291"/>
      <c r="P66" s="334"/>
      <c r="Q66" s="335"/>
    </row>
    <row r="67" spans="1:17">
      <c r="A67" s="332"/>
      <c r="B67" s="288"/>
      <c r="C67" s="289"/>
      <c r="D67" s="289"/>
      <c r="E67" s="289"/>
      <c r="F67" s="333"/>
      <c r="G67" s="291"/>
      <c r="H67" s="290"/>
      <c r="I67" s="290"/>
      <c r="J67" s="290"/>
      <c r="K67" s="291"/>
      <c r="L67" s="291"/>
      <c r="M67" s="291"/>
      <c r="N67" s="291"/>
      <c r="O67" s="291"/>
      <c r="P67" s="334"/>
      <c r="Q67" s="335"/>
    </row>
    <row r="68" spans="1:17">
      <c r="A68" s="332"/>
      <c r="B68" s="288"/>
      <c r="C68" s="289"/>
      <c r="D68" s="289"/>
      <c r="E68" s="289"/>
      <c r="F68" s="333"/>
      <c r="G68" s="291"/>
      <c r="H68" s="290"/>
      <c r="I68" s="290"/>
      <c r="J68" s="290"/>
      <c r="K68" s="291"/>
      <c r="L68" s="291"/>
      <c r="M68" s="291"/>
      <c r="N68" s="291"/>
      <c r="O68" s="291"/>
      <c r="P68" s="334"/>
      <c r="Q68" s="335"/>
    </row>
    <row r="69" spans="1:17">
      <c r="A69" s="332"/>
      <c r="B69" s="288"/>
      <c r="C69" s="289"/>
      <c r="D69" s="289"/>
      <c r="E69" s="289"/>
      <c r="F69" s="333"/>
      <c r="G69" s="291"/>
      <c r="H69" s="290"/>
      <c r="I69" s="290"/>
      <c r="J69" s="290"/>
      <c r="K69" s="291"/>
      <c r="L69" s="291"/>
      <c r="M69" s="291"/>
      <c r="N69" s="291"/>
      <c r="O69" s="291"/>
      <c r="P69" s="334"/>
      <c r="Q69" s="335"/>
    </row>
    <row r="70" spans="1:17">
      <c r="A70" s="332"/>
      <c r="B70" s="288"/>
      <c r="C70" s="289"/>
      <c r="D70" s="289"/>
      <c r="E70" s="289"/>
      <c r="F70" s="333"/>
      <c r="G70" s="291"/>
      <c r="H70" s="290"/>
      <c r="I70" s="290"/>
      <c r="J70" s="290"/>
      <c r="K70" s="291"/>
      <c r="L70" s="291"/>
      <c r="M70" s="291"/>
      <c r="N70" s="291"/>
      <c r="O70" s="291"/>
      <c r="P70" s="334"/>
      <c r="Q70" s="335"/>
    </row>
    <row r="71" spans="1:17">
      <c r="A71" s="332"/>
      <c r="B71" s="288"/>
      <c r="C71" s="289"/>
      <c r="D71" s="289"/>
      <c r="E71" s="289"/>
      <c r="F71" s="333"/>
      <c r="G71" s="291"/>
      <c r="H71" s="290"/>
      <c r="I71" s="290"/>
      <c r="J71" s="290"/>
      <c r="K71" s="291"/>
      <c r="L71" s="291"/>
      <c r="M71" s="291"/>
      <c r="N71" s="291"/>
      <c r="O71" s="291"/>
      <c r="P71" s="334"/>
      <c r="Q71" s="335"/>
    </row>
    <row r="72" spans="1:17">
      <c r="A72" s="332"/>
      <c r="B72" s="288"/>
      <c r="C72" s="289"/>
      <c r="D72" s="289"/>
      <c r="E72" s="289"/>
      <c r="F72" s="333"/>
      <c r="G72" s="291"/>
      <c r="H72" s="290"/>
      <c r="I72" s="290"/>
      <c r="J72" s="290"/>
      <c r="K72" s="291"/>
      <c r="L72" s="291"/>
      <c r="M72" s="291"/>
      <c r="N72" s="291"/>
      <c r="O72" s="291"/>
      <c r="P72" s="334"/>
      <c r="Q72" s="335"/>
    </row>
    <row r="73" spans="1:17">
      <c r="A73" s="332"/>
      <c r="B73" s="288"/>
      <c r="C73" s="289"/>
      <c r="D73" s="289"/>
      <c r="E73" s="289"/>
      <c r="F73" s="333"/>
      <c r="G73" s="291"/>
      <c r="H73" s="290"/>
      <c r="I73" s="290"/>
      <c r="J73" s="290"/>
      <c r="K73" s="291"/>
      <c r="L73" s="291"/>
      <c r="M73" s="291"/>
      <c r="N73" s="291"/>
      <c r="O73" s="291"/>
      <c r="P73" s="334"/>
      <c r="Q73" s="335"/>
    </row>
    <row r="74" spans="1:17">
      <c r="A74" s="332"/>
      <c r="B74" s="288"/>
      <c r="C74" s="289"/>
      <c r="D74" s="289"/>
      <c r="E74" s="289"/>
      <c r="F74" s="333"/>
      <c r="G74" s="291"/>
      <c r="H74" s="290"/>
      <c r="I74" s="290"/>
      <c r="J74" s="290"/>
      <c r="K74" s="291"/>
      <c r="L74" s="291"/>
      <c r="M74" s="291"/>
      <c r="N74" s="291"/>
      <c r="O74" s="291"/>
      <c r="P74" s="334"/>
      <c r="Q74" s="335"/>
    </row>
    <row r="75" spans="1:17">
      <c r="A75" s="332"/>
      <c r="B75" s="288"/>
      <c r="C75" s="289"/>
      <c r="D75" s="289"/>
      <c r="E75" s="289"/>
      <c r="F75" s="333"/>
      <c r="G75" s="291"/>
      <c r="H75" s="290"/>
      <c r="I75" s="290"/>
      <c r="J75" s="290"/>
      <c r="K75" s="291"/>
      <c r="L75" s="291"/>
      <c r="M75" s="291"/>
      <c r="N75" s="291"/>
      <c r="O75" s="291"/>
      <c r="P75" s="334"/>
      <c r="Q75" s="335"/>
    </row>
    <row r="76" spans="1:17">
      <c r="A76" s="332"/>
      <c r="B76" s="288"/>
      <c r="C76" s="289"/>
      <c r="D76" s="289"/>
      <c r="E76" s="289"/>
      <c r="F76" s="333"/>
      <c r="G76" s="291"/>
      <c r="H76" s="290"/>
      <c r="I76" s="290"/>
      <c r="J76" s="290"/>
      <c r="K76" s="291"/>
      <c r="L76" s="291"/>
      <c r="M76" s="291"/>
      <c r="N76" s="291"/>
      <c r="O76" s="291"/>
      <c r="P76" s="334"/>
      <c r="Q76" s="335"/>
    </row>
    <row r="77" spans="1:17">
      <c r="A77" s="332"/>
      <c r="B77" s="288"/>
      <c r="C77" s="289"/>
      <c r="D77" s="289"/>
      <c r="E77" s="289"/>
      <c r="F77" s="333"/>
      <c r="G77" s="291"/>
      <c r="H77" s="290"/>
      <c r="I77" s="290"/>
      <c r="J77" s="290"/>
      <c r="K77" s="291"/>
      <c r="L77" s="291"/>
      <c r="M77" s="291"/>
      <c r="N77" s="291"/>
      <c r="O77" s="291"/>
      <c r="P77" s="334"/>
      <c r="Q77" s="335"/>
    </row>
    <row r="78" spans="1:17">
      <c r="A78" s="332"/>
      <c r="B78" s="288"/>
      <c r="C78" s="289"/>
      <c r="D78" s="289"/>
      <c r="E78" s="289"/>
      <c r="F78" s="333"/>
      <c r="G78" s="291"/>
      <c r="H78" s="290"/>
      <c r="I78" s="290"/>
      <c r="J78" s="290"/>
      <c r="K78" s="291"/>
      <c r="L78" s="291"/>
      <c r="M78" s="291"/>
      <c r="N78" s="291"/>
      <c r="O78" s="291"/>
      <c r="P78" s="334"/>
      <c r="Q78" s="335"/>
    </row>
    <row r="79" spans="1:17">
      <c r="A79" s="332"/>
      <c r="B79" s="288"/>
      <c r="C79" s="289"/>
      <c r="D79" s="289"/>
      <c r="E79" s="289"/>
      <c r="F79" s="333"/>
      <c r="G79" s="291"/>
      <c r="H79" s="290"/>
      <c r="I79" s="290"/>
      <c r="J79" s="290"/>
      <c r="K79" s="291"/>
      <c r="L79" s="291"/>
      <c r="M79" s="291"/>
      <c r="N79" s="291"/>
      <c r="O79" s="291"/>
      <c r="P79" s="334"/>
      <c r="Q79" s="335"/>
    </row>
    <row r="80" spans="1:17">
      <c r="A80" s="332"/>
      <c r="B80" s="288"/>
      <c r="C80" s="289"/>
      <c r="D80" s="289"/>
      <c r="E80" s="289"/>
      <c r="F80" s="333"/>
      <c r="G80" s="291"/>
      <c r="H80" s="290"/>
      <c r="I80" s="290"/>
      <c r="J80" s="290"/>
      <c r="K80" s="291"/>
      <c r="L80" s="291"/>
      <c r="M80" s="291"/>
      <c r="N80" s="291"/>
      <c r="O80" s="291"/>
      <c r="P80" s="334"/>
      <c r="Q80" s="335"/>
    </row>
    <row r="81" spans="1:17">
      <c r="A81" s="332"/>
      <c r="B81" s="288"/>
      <c r="C81" s="289"/>
      <c r="D81" s="289"/>
      <c r="E81" s="289"/>
      <c r="F81" s="333"/>
      <c r="G81" s="291"/>
      <c r="H81" s="290"/>
      <c r="I81" s="290"/>
      <c r="J81" s="290"/>
      <c r="K81" s="291"/>
      <c r="L81" s="291"/>
      <c r="M81" s="291"/>
      <c r="N81" s="291"/>
      <c r="O81" s="291"/>
      <c r="P81" s="334"/>
      <c r="Q81" s="335"/>
    </row>
    <row r="82" spans="1:17">
      <c r="A82" s="332"/>
      <c r="B82" s="288"/>
      <c r="C82" s="289"/>
      <c r="D82" s="289"/>
      <c r="E82" s="289"/>
      <c r="F82" s="333"/>
      <c r="G82" s="291"/>
      <c r="H82" s="290"/>
      <c r="I82" s="290"/>
      <c r="J82" s="290"/>
      <c r="K82" s="291"/>
      <c r="L82" s="291"/>
      <c r="M82" s="291"/>
      <c r="N82" s="291"/>
      <c r="O82" s="291"/>
      <c r="P82" s="334"/>
      <c r="Q82" s="335"/>
    </row>
    <row r="83" spans="1:17">
      <c r="A83" s="332"/>
      <c r="B83" s="288"/>
      <c r="C83" s="289"/>
      <c r="D83" s="289"/>
      <c r="E83" s="289"/>
      <c r="F83" s="333"/>
      <c r="G83" s="291"/>
      <c r="H83" s="290"/>
      <c r="I83" s="290"/>
      <c r="J83" s="290"/>
      <c r="K83" s="291"/>
      <c r="L83" s="291"/>
      <c r="M83" s="291"/>
      <c r="N83" s="291"/>
      <c r="O83" s="291"/>
      <c r="P83" s="334"/>
      <c r="Q83" s="335"/>
    </row>
    <row r="84" spans="1:17">
      <c r="A84" s="332"/>
      <c r="B84" s="288"/>
      <c r="C84" s="289"/>
      <c r="D84" s="289"/>
      <c r="E84" s="289"/>
      <c r="F84" s="290"/>
      <c r="G84" s="291"/>
      <c r="H84" s="290"/>
      <c r="I84" s="290"/>
      <c r="J84" s="290"/>
      <c r="K84" s="291"/>
      <c r="L84" s="291"/>
      <c r="M84" s="291"/>
      <c r="N84" s="291"/>
      <c r="O84" s="291"/>
      <c r="P84" s="334"/>
      <c r="Q84" s="335"/>
    </row>
    <row r="85" spans="1:17">
      <c r="A85" s="332"/>
      <c r="B85" s="288"/>
      <c r="C85" s="289"/>
      <c r="D85" s="289"/>
      <c r="E85" s="289"/>
      <c r="F85" s="290"/>
      <c r="G85" s="291"/>
      <c r="H85" s="290"/>
      <c r="I85" s="290"/>
      <c r="J85" s="290"/>
      <c r="K85" s="291"/>
      <c r="L85" s="291"/>
      <c r="M85" s="291"/>
      <c r="N85" s="291"/>
      <c r="O85" s="291"/>
      <c r="P85" s="334"/>
      <c r="Q85" s="335"/>
    </row>
    <row r="86" spans="1:17">
      <c r="A86" s="332"/>
      <c r="B86" s="288"/>
      <c r="C86" s="289"/>
      <c r="D86" s="289"/>
      <c r="E86" s="289"/>
      <c r="F86" s="290"/>
      <c r="G86" s="291"/>
      <c r="H86" s="290"/>
      <c r="I86" s="290"/>
      <c r="J86" s="290"/>
      <c r="K86" s="291"/>
      <c r="L86" s="291"/>
      <c r="M86" s="291"/>
      <c r="N86" s="291"/>
      <c r="O86" s="291"/>
      <c r="P86" s="334"/>
      <c r="Q86" s="335"/>
    </row>
    <row r="87" spans="1:17">
      <c r="A87" s="332"/>
      <c r="B87" s="288"/>
      <c r="C87" s="289"/>
      <c r="D87" s="289"/>
      <c r="E87" s="289"/>
      <c r="F87" s="290"/>
      <c r="G87" s="291"/>
      <c r="H87" s="290"/>
      <c r="I87" s="290"/>
      <c r="J87" s="290"/>
      <c r="K87" s="338"/>
      <c r="L87" s="291"/>
      <c r="M87" s="291"/>
      <c r="N87" s="291"/>
      <c r="O87" s="291"/>
      <c r="P87" s="334"/>
      <c r="Q87" s="335"/>
    </row>
    <row r="88" spans="1:17" ht="15" thickBot="1">
      <c r="A88" s="332"/>
      <c r="B88" s="288"/>
      <c r="C88" s="289"/>
      <c r="D88" s="289"/>
      <c r="E88" s="289"/>
      <c r="F88" s="290"/>
      <c r="G88" s="291"/>
      <c r="H88" s="290"/>
      <c r="I88" s="290"/>
      <c r="J88" s="290"/>
      <c r="K88" s="339"/>
      <c r="L88" s="291"/>
      <c r="M88" s="291"/>
      <c r="N88" s="291"/>
      <c r="O88" s="291"/>
      <c r="P88" s="334"/>
      <c r="Q88" s="292"/>
    </row>
    <row r="89" spans="1:17">
      <c r="A89" s="332"/>
      <c r="B89" s="288"/>
      <c r="C89" s="289"/>
      <c r="D89" s="289"/>
      <c r="E89" s="289"/>
      <c r="F89" s="290"/>
      <c r="G89" s="291"/>
      <c r="H89" s="290"/>
      <c r="I89" s="290"/>
      <c r="J89" s="290"/>
      <c r="K89" s="340"/>
      <c r="L89" s="289"/>
      <c r="M89" s="291"/>
      <c r="N89" s="291"/>
      <c r="O89" s="291"/>
      <c r="P89" s="291"/>
      <c r="Q89" s="292"/>
    </row>
    <row r="90" spans="1:17">
      <c r="A90" s="332"/>
      <c r="B90" s="288"/>
      <c r="C90" s="289"/>
      <c r="D90" s="289"/>
      <c r="E90" s="289"/>
      <c r="F90" s="290"/>
      <c r="G90" s="291"/>
      <c r="H90" s="290"/>
      <c r="I90" s="290"/>
      <c r="J90" s="290"/>
      <c r="K90" s="340"/>
      <c r="L90" s="289"/>
      <c r="M90" s="291"/>
      <c r="N90" s="291"/>
      <c r="O90" s="291"/>
      <c r="P90" s="291"/>
      <c r="Q90" s="292"/>
    </row>
    <row r="91" spans="1:17">
      <c r="A91" s="332"/>
      <c r="B91" s="288"/>
      <c r="C91" s="289"/>
      <c r="D91" s="289"/>
      <c r="E91" s="289"/>
      <c r="F91" s="290"/>
      <c r="G91" s="291"/>
      <c r="H91" s="290"/>
      <c r="I91" s="290"/>
      <c r="J91" s="290"/>
      <c r="K91" s="340"/>
      <c r="L91" s="289"/>
      <c r="M91" s="291"/>
      <c r="N91" s="291"/>
      <c r="O91" s="291"/>
      <c r="P91" s="291"/>
      <c r="Q91" s="292"/>
    </row>
    <row r="92" spans="1:17">
      <c r="A92" s="332"/>
      <c r="B92" s="288"/>
      <c r="C92" s="289"/>
      <c r="D92" s="289"/>
      <c r="E92" s="289"/>
      <c r="F92" s="290"/>
      <c r="G92" s="291"/>
      <c r="H92" s="290"/>
      <c r="I92" s="290"/>
      <c r="J92" s="290"/>
      <c r="K92" s="340"/>
      <c r="L92" s="289"/>
      <c r="M92" s="291"/>
      <c r="N92" s="291"/>
      <c r="O92" s="291"/>
      <c r="P92" s="291"/>
      <c r="Q92" s="292"/>
    </row>
    <row r="93" spans="1:17">
      <c r="A93" s="332"/>
      <c r="B93" s="288"/>
      <c r="C93" s="289"/>
      <c r="D93" s="289"/>
      <c r="E93" s="289"/>
      <c r="F93" s="290"/>
      <c r="G93" s="291"/>
      <c r="H93" s="290"/>
      <c r="I93" s="290"/>
      <c r="J93" s="290"/>
      <c r="K93" s="340"/>
      <c r="L93" s="289"/>
      <c r="M93" s="291"/>
      <c r="N93" s="291"/>
      <c r="O93" s="291"/>
      <c r="P93" s="291"/>
      <c r="Q93" s="292"/>
    </row>
    <row r="94" spans="1:17">
      <c r="A94" s="332"/>
      <c r="B94" s="288"/>
      <c r="C94" s="289"/>
      <c r="D94" s="289"/>
      <c r="E94" s="289"/>
      <c r="F94" s="290"/>
      <c r="G94" s="291"/>
      <c r="H94" s="290"/>
      <c r="I94" s="290"/>
      <c r="J94" s="290"/>
      <c r="K94" s="340"/>
      <c r="L94" s="289"/>
      <c r="M94" s="291"/>
      <c r="N94" s="291"/>
      <c r="O94" s="291"/>
      <c r="P94" s="291"/>
      <c r="Q94" s="292"/>
    </row>
    <row r="95" spans="1:17">
      <c r="A95" s="332"/>
      <c r="B95" s="288"/>
      <c r="C95" s="289"/>
      <c r="D95" s="289"/>
      <c r="E95" s="289"/>
      <c r="F95" s="290"/>
      <c r="G95" s="291"/>
      <c r="H95" s="290"/>
      <c r="I95" s="290"/>
      <c r="J95" s="290"/>
      <c r="K95" s="340"/>
      <c r="L95" s="289"/>
      <c r="M95" s="291"/>
      <c r="N95" s="291"/>
      <c r="O95" s="291"/>
      <c r="P95" s="291"/>
      <c r="Q95" s="292"/>
    </row>
    <row r="96" spans="1:17">
      <c r="A96" s="332"/>
      <c r="B96" s="288"/>
      <c r="C96" s="289"/>
      <c r="D96" s="289"/>
      <c r="E96" s="289"/>
      <c r="F96" s="290"/>
      <c r="G96" s="291"/>
      <c r="H96" s="290"/>
      <c r="I96" s="290"/>
      <c r="J96" s="290"/>
      <c r="K96" s="340"/>
      <c r="L96" s="289"/>
      <c r="M96" s="291"/>
      <c r="N96" s="291"/>
      <c r="O96" s="291"/>
      <c r="P96" s="291"/>
      <c r="Q96" s="292"/>
    </row>
    <row r="97" spans="1:12">
      <c r="A97" s="332"/>
      <c r="B97" s="288"/>
      <c r="C97" s="289"/>
      <c r="D97" s="289"/>
      <c r="E97" s="289"/>
      <c r="F97" s="290"/>
      <c r="G97" s="291"/>
      <c r="H97" s="290"/>
      <c r="I97" s="290"/>
      <c r="J97" s="290"/>
      <c r="K97" s="340"/>
      <c r="L97" s="289"/>
    </row>
    <row r="98" spans="1:12">
      <c r="A98" s="332"/>
      <c r="B98" s="288"/>
      <c r="C98" s="289"/>
      <c r="D98" s="289"/>
      <c r="E98" s="289"/>
      <c r="F98" s="290"/>
      <c r="G98" s="291"/>
      <c r="H98" s="290"/>
      <c r="I98" s="290"/>
      <c r="J98" s="290"/>
      <c r="K98" s="340"/>
      <c r="L98" s="289"/>
    </row>
    <row r="99" spans="1:12">
      <c r="A99" s="332"/>
      <c r="B99" s="288"/>
      <c r="C99" s="289"/>
      <c r="D99" s="289"/>
      <c r="E99" s="289"/>
      <c r="F99" s="290"/>
      <c r="G99" s="291"/>
      <c r="H99" s="290"/>
      <c r="I99" s="290"/>
      <c r="J99" s="290"/>
      <c r="K99" s="340"/>
      <c r="L99" s="289"/>
    </row>
    <row r="100" spans="1:12">
      <c r="A100" s="332"/>
      <c r="B100" s="288"/>
      <c r="C100" s="289"/>
      <c r="D100" s="289"/>
      <c r="E100" s="289"/>
      <c r="F100" s="290"/>
      <c r="G100" s="291"/>
      <c r="H100" s="290"/>
      <c r="I100" s="290"/>
      <c r="J100" s="290"/>
      <c r="K100" s="340"/>
      <c r="L100" s="289"/>
    </row>
    <row r="101" spans="1:12">
      <c r="A101" s="332"/>
      <c r="B101" s="288"/>
      <c r="C101" s="289"/>
      <c r="D101" s="289"/>
      <c r="E101" s="289"/>
      <c r="F101" s="290"/>
      <c r="G101" s="291"/>
      <c r="H101" s="290"/>
      <c r="I101" s="290"/>
      <c r="J101" s="290"/>
      <c r="K101" s="340"/>
      <c r="L101" s="289"/>
    </row>
    <row r="102" spans="1:12">
      <c r="A102" s="332"/>
      <c r="B102" s="288"/>
      <c r="C102" s="289"/>
      <c r="D102" s="289"/>
      <c r="E102" s="289"/>
      <c r="F102" s="290"/>
      <c r="G102" s="291"/>
      <c r="H102" s="290"/>
      <c r="I102" s="290"/>
      <c r="J102" s="290"/>
      <c r="K102" s="340"/>
      <c r="L102" s="289"/>
    </row>
    <row r="103" spans="1:12">
      <c r="A103" s="332"/>
      <c r="B103" s="288"/>
      <c r="C103" s="289"/>
      <c r="D103" s="289"/>
      <c r="E103" s="289"/>
      <c r="F103" s="290"/>
      <c r="G103" s="291"/>
      <c r="H103" s="290"/>
      <c r="I103" s="290"/>
      <c r="J103" s="290"/>
      <c r="K103" s="340"/>
      <c r="L103" s="289"/>
    </row>
    <row r="104" spans="1:12">
      <c r="A104" s="332"/>
      <c r="B104" s="288"/>
      <c r="C104" s="289"/>
      <c r="D104" s="289"/>
      <c r="E104" s="289"/>
      <c r="F104" s="290"/>
      <c r="G104" s="291"/>
      <c r="H104" s="290"/>
      <c r="I104" s="290"/>
      <c r="J104" s="290"/>
      <c r="K104" s="340"/>
      <c r="L104" s="289"/>
    </row>
    <row r="105" spans="1:12">
      <c r="A105" s="332"/>
      <c r="B105" s="288"/>
      <c r="C105" s="289"/>
      <c r="D105" s="289"/>
      <c r="E105" s="289"/>
      <c r="F105" s="290"/>
      <c r="G105" s="291"/>
      <c r="H105" s="290"/>
      <c r="I105" s="290"/>
      <c r="J105" s="290"/>
      <c r="K105" s="340"/>
      <c r="L105" s="289"/>
    </row>
    <row r="106" spans="1:12">
      <c r="A106" s="332"/>
      <c r="B106" s="288"/>
      <c r="C106" s="289"/>
      <c r="D106" s="289"/>
      <c r="E106" s="289"/>
      <c r="F106" s="290"/>
      <c r="G106" s="291"/>
      <c r="H106" s="290"/>
      <c r="I106" s="290"/>
      <c r="J106" s="290"/>
      <c r="K106" s="340"/>
      <c r="L106" s="289"/>
    </row>
    <row r="107" spans="1:12">
      <c r="A107" s="332"/>
      <c r="B107" s="288"/>
      <c r="C107" s="289"/>
      <c r="D107" s="289"/>
      <c r="E107" s="289"/>
      <c r="F107" s="290"/>
      <c r="G107" s="291"/>
      <c r="H107" s="290"/>
      <c r="I107" s="290"/>
      <c r="J107" s="290"/>
      <c r="K107" s="340"/>
      <c r="L107" s="289"/>
    </row>
    <row r="108" spans="1:12">
      <c r="A108" s="332"/>
      <c r="B108" s="288"/>
      <c r="C108" s="289"/>
      <c r="D108" s="289"/>
      <c r="E108" s="289"/>
      <c r="F108" s="290"/>
      <c r="G108" s="291"/>
      <c r="H108" s="290"/>
      <c r="I108" s="290"/>
      <c r="J108" s="290"/>
      <c r="K108" s="340"/>
      <c r="L108" s="289"/>
    </row>
    <row r="109" spans="1:12">
      <c r="A109" s="332"/>
      <c r="B109" s="288"/>
      <c r="C109" s="289"/>
      <c r="D109" s="289"/>
      <c r="E109" s="289"/>
      <c r="F109" s="290"/>
      <c r="G109" s="291"/>
      <c r="H109" s="290"/>
      <c r="I109" s="290"/>
      <c r="J109" s="290"/>
      <c r="K109" s="340"/>
      <c r="L109" s="289"/>
    </row>
    <row r="110" spans="1:12">
      <c r="A110" s="332"/>
      <c r="B110" s="288"/>
      <c r="C110" s="289"/>
      <c r="D110" s="289"/>
      <c r="E110" s="289"/>
      <c r="F110" s="290"/>
      <c r="G110" s="291"/>
      <c r="H110" s="290"/>
      <c r="I110" s="290"/>
      <c r="J110" s="290"/>
      <c r="K110" s="340"/>
      <c r="L110" s="289"/>
    </row>
    <row r="111" spans="1:12">
      <c r="A111" s="332"/>
      <c r="B111" s="288"/>
      <c r="C111" s="289"/>
      <c r="D111" s="289"/>
      <c r="E111" s="289"/>
      <c r="F111" s="290"/>
      <c r="G111" s="291"/>
      <c r="H111" s="290"/>
      <c r="I111" s="290"/>
      <c r="J111" s="290"/>
      <c r="K111" s="340"/>
      <c r="L111" s="289"/>
    </row>
    <row r="112" spans="1:12">
      <c r="A112" s="332"/>
      <c r="B112" s="288"/>
      <c r="C112" s="289"/>
      <c r="D112" s="289"/>
      <c r="E112" s="289"/>
      <c r="F112" s="290"/>
      <c r="G112" s="291"/>
      <c r="H112" s="290"/>
      <c r="I112" s="290"/>
      <c r="J112" s="290"/>
      <c r="K112" s="340"/>
      <c r="L112" s="289"/>
    </row>
    <row r="113" spans="11:12">
      <c r="K113" s="340"/>
      <c r="L113" s="289"/>
    </row>
    <row r="114" spans="11:12">
      <c r="K114" s="340"/>
      <c r="L114" s="289"/>
    </row>
    <row r="115" spans="11:12">
      <c r="K115" s="340"/>
      <c r="L115" s="289"/>
    </row>
    <row r="116" spans="11:12">
      <c r="K116" s="340"/>
      <c r="L116" s="289"/>
    </row>
    <row r="117" spans="11:12">
      <c r="K117" s="340"/>
      <c r="L117" s="291"/>
    </row>
    <row r="118" spans="11:12">
      <c r="K118" s="340"/>
      <c r="L118" s="291"/>
    </row>
    <row r="119" spans="11:12">
      <c r="K119" s="340"/>
      <c r="L119" s="291"/>
    </row>
    <row r="120" spans="11:12">
      <c r="K120" s="340"/>
      <c r="L120" s="291"/>
    </row>
    <row r="121" spans="11:12">
      <c r="K121" s="340"/>
      <c r="L121" s="291"/>
    </row>
    <row r="122" spans="11:12">
      <c r="K122" s="340"/>
      <c r="L122" s="291"/>
    </row>
    <row r="123" spans="11:12">
      <c r="K123" s="340"/>
      <c r="L123" s="291"/>
    </row>
    <row r="124" spans="11:12">
      <c r="K124" s="340"/>
      <c r="L124" s="291"/>
    </row>
    <row r="125" spans="11:12">
      <c r="K125" s="340"/>
      <c r="L125" s="291"/>
    </row>
    <row r="126" spans="11:12">
      <c r="K126" s="340"/>
      <c r="L126" s="291"/>
    </row>
    <row r="127" spans="11:12">
      <c r="K127" s="340"/>
      <c r="L127" s="291"/>
    </row>
    <row r="128" spans="11:12">
      <c r="K128" s="340"/>
      <c r="L128" s="291"/>
    </row>
    <row r="129" spans="11:11">
      <c r="K129" s="340"/>
    </row>
    <row r="130" spans="11:11">
      <c r="K130" s="340"/>
    </row>
    <row r="131" spans="11:11">
      <c r="K131" s="340"/>
    </row>
    <row r="132" spans="11:11">
      <c r="K132" s="340"/>
    </row>
    <row r="133" spans="11:11">
      <c r="K133" s="340"/>
    </row>
    <row r="134" spans="11:11">
      <c r="K134" s="340"/>
    </row>
    <row r="135" spans="11:11">
      <c r="K135" s="340"/>
    </row>
    <row r="136" spans="11:11">
      <c r="K136" s="340"/>
    </row>
    <row r="137" spans="11:11">
      <c r="K137" s="340"/>
    </row>
    <row r="138" spans="11:11">
      <c r="K138" s="340"/>
    </row>
    <row r="139" spans="11:11">
      <c r="K139" s="340"/>
    </row>
    <row r="140" spans="11:11">
      <c r="K140" s="340"/>
    </row>
  </sheetData>
  <sortState xmlns:xlrd2="http://schemas.microsoft.com/office/spreadsheetml/2017/richdata2" ref="M91:M165">
    <sortCondition ref="M91:M165"/>
  </sortState>
  <mergeCells count="1">
    <mergeCell ref="D4:E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FE7BE-EE80-4577-BE90-38FB7AA4D5D2}">
  <sheetPr>
    <tabColor rgb="FFFFFF00"/>
  </sheetPr>
  <dimension ref="A1:J83"/>
  <sheetViews>
    <sheetView zoomScale="90" zoomScaleNormal="90" workbookViewId="0">
      <pane xSplit="3" ySplit="4" topLeftCell="D85" activePane="bottomRight" state="frozen"/>
      <selection pane="topRight" activeCell="D1" sqref="D1"/>
      <selection pane="bottomLeft" activeCell="A3" sqref="A3"/>
      <selection pane="bottomRight" activeCell="A85" sqref="A85"/>
    </sheetView>
  </sheetViews>
  <sheetFormatPr defaultRowHeight="15.5"/>
  <cols>
    <col min="1" max="1" width="11" style="1" customWidth="1"/>
    <col min="2" max="2" width="13.33203125" style="9" customWidth="1"/>
    <col min="3" max="3" width="42.58203125" customWidth="1"/>
    <col min="4" max="4" width="34.08203125" customWidth="1"/>
    <col min="5" max="8" width="14" customWidth="1"/>
  </cols>
  <sheetData>
    <row r="1" spans="1:8">
      <c r="A1" s="213" t="s">
        <v>158</v>
      </c>
    </row>
    <row r="2" spans="1:8">
      <c r="A2" s="212" t="s">
        <v>159</v>
      </c>
    </row>
    <row r="3" spans="1:8" ht="16" thickBot="1"/>
    <row r="4" spans="1:8" ht="58.5" thickBot="1">
      <c r="A4" s="20" t="s">
        <v>34</v>
      </c>
      <c r="B4" s="20" t="s">
        <v>160</v>
      </c>
      <c r="C4" s="20" t="s">
        <v>161</v>
      </c>
      <c r="D4" s="20" t="s">
        <v>162</v>
      </c>
      <c r="E4" s="20" t="s">
        <v>163</v>
      </c>
      <c r="F4" s="20" t="s">
        <v>164</v>
      </c>
      <c r="G4" s="20" t="s">
        <v>165</v>
      </c>
      <c r="H4" s="20" t="s">
        <v>166</v>
      </c>
    </row>
    <row r="5" spans="1:8">
      <c r="A5" s="341">
        <v>44183</v>
      </c>
      <c r="B5" s="99">
        <v>1000</v>
      </c>
      <c r="C5" s="2" t="s">
        <v>167</v>
      </c>
      <c r="D5" s="2" t="s">
        <v>168</v>
      </c>
      <c r="E5" s="100">
        <v>1000</v>
      </c>
      <c r="F5" s="100"/>
      <c r="G5" s="100"/>
      <c r="H5" s="101"/>
    </row>
    <row r="6" spans="1:8">
      <c r="A6" s="341">
        <v>44211</v>
      </c>
      <c r="B6" s="99">
        <v>1000</v>
      </c>
      <c r="C6" s="2" t="s">
        <v>167</v>
      </c>
      <c r="D6" s="2" t="s">
        <v>168</v>
      </c>
      <c r="E6" s="100">
        <v>1000</v>
      </c>
      <c r="F6" s="100"/>
      <c r="G6" s="100"/>
      <c r="H6" s="101"/>
    </row>
    <row r="7" spans="1:8">
      <c r="A7" s="341">
        <v>44207</v>
      </c>
      <c r="B7" s="99">
        <v>1000</v>
      </c>
      <c r="C7" s="2" t="s">
        <v>167</v>
      </c>
      <c r="D7" s="2" t="s">
        <v>168</v>
      </c>
      <c r="E7" s="100">
        <v>1000</v>
      </c>
      <c r="F7" s="100"/>
      <c r="G7" s="100"/>
      <c r="H7" s="101"/>
    </row>
    <row r="8" spans="1:8">
      <c r="A8" s="341">
        <v>44277</v>
      </c>
      <c r="B8" s="99">
        <v>500</v>
      </c>
      <c r="C8" s="2" t="s">
        <v>169</v>
      </c>
      <c r="D8" s="2" t="s">
        <v>170</v>
      </c>
      <c r="E8" s="100"/>
      <c r="F8" s="100">
        <v>500</v>
      </c>
      <c r="G8" s="100"/>
      <c r="H8" s="101"/>
    </row>
    <row r="9" spans="1:8">
      <c r="A9" s="341">
        <v>44277</v>
      </c>
      <c r="B9" s="110">
        <v>650</v>
      </c>
      <c r="C9" s="4" t="s">
        <v>169</v>
      </c>
      <c r="D9" s="4" t="s">
        <v>170</v>
      </c>
      <c r="E9" s="102"/>
      <c r="F9" s="102">
        <v>650</v>
      </c>
      <c r="G9" s="102"/>
      <c r="H9" s="103"/>
    </row>
    <row r="10" spans="1:8">
      <c r="A10" s="341">
        <v>44277</v>
      </c>
      <c r="B10" s="99">
        <v>686.3</v>
      </c>
      <c r="C10" s="2" t="s">
        <v>169</v>
      </c>
      <c r="D10" s="2" t="s">
        <v>170</v>
      </c>
      <c r="E10" s="100"/>
      <c r="F10" s="104">
        <v>686.3</v>
      </c>
      <c r="G10" s="100"/>
      <c r="H10" s="101"/>
    </row>
    <row r="11" spans="1:8">
      <c r="A11" s="341">
        <v>44277</v>
      </c>
      <c r="B11" s="99">
        <v>125.8</v>
      </c>
      <c r="C11" s="2" t="s">
        <v>169</v>
      </c>
      <c r="D11" s="2" t="s">
        <v>170</v>
      </c>
      <c r="E11" s="100"/>
      <c r="F11" s="104">
        <v>125.8</v>
      </c>
      <c r="G11" s="100"/>
      <c r="H11" s="101"/>
    </row>
    <row r="12" spans="1:8">
      <c r="A12" s="341">
        <v>44277</v>
      </c>
      <c r="B12" s="99">
        <v>363.1</v>
      </c>
      <c r="C12" s="2" t="s">
        <v>169</v>
      </c>
      <c r="D12" s="2" t="s">
        <v>170</v>
      </c>
      <c r="E12" s="100"/>
      <c r="F12" s="104">
        <v>363.1</v>
      </c>
      <c r="G12" s="100"/>
      <c r="H12" s="101"/>
    </row>
    <row r="13" spans="1:8">
      <c r="A13" s="341">
        <v>44277</v>
      </c>
      <c r="B13" s="99">
        <v>1100</v>
      </c>
      <c r="C13" s="2" t="s">
        <v>169</v>
      </c>
      <c r="D13" s="2" t="s">
        <v>170</v>
      </c>
      <c r="E13" s="100"/>
      <c r="F13" s="104">
        <v>1100</v>
      </c>
      <c r="G13" s="100"/>
      <c r="H13" s="101"/>
    </row>
    <row r="14" spans="1:8">
      <c r="A14" s="341">
        <v>44277</v>
      </c>
      <c r="B14" s="99">
        <v>400</v>
      </c>
      <c r="C14" s="2" t="s">
        <v>169</v>
      </c>
      <c r="D14" s="2" t="s">
        <v>170</v>
      </c>
      <c r="E14" s="100"/>
      <c r="F14" s="104">
        <v>400</v>
      </c>
      <c r="G14" s="100"/>
      <c r="H14" s="101"/>
    </row>
    <row r="15" spans="1:8">
      <c r="A15" s="341">
        <v>44277</v>
      </c>
      <c r="B15" s="99">
        <v>4500</v>
      </c>
      <c r="C15" s="2" t="s">
        <v>169</v>
      </c>
      <c r="D15" s="2" t="s">
        <v>170</v>
      </c>
      <c r="E15" s="100"/>
      <c r="F15" s="104">
        <v>4500</v>
      </c>
      <c r="G15" s="100"/>
      <c r="H15" s="101"/>
    </row>
    <row r="16" spans="1:8">
      <c r="A16" s="341">
        <v>44277</v>
      </c>
      <c r="B16" s="99">
        <v>800</v>
      </c>
      <c r="C16" s="2" t="s">
        <v>169</v>
      </c>
      <c r="D16" s="2" t="s">
        <v>170</v>
      </c>
      <c r="E16" s="100"/>
      <c r="F16" s="104">
        <v>800</v>
      </c>
      <c r="G16" s="100"/>
      <c r="H16" s="101"/>
    </row>
    <row r="17" spans="1:9">
      <c r="A17" s="341">
        <v>44277</v>
      </c>
      <c r="B17" s="99">
        <v>1000</v>
      </c>
      <c r="C17" s="2" t="s">
        <v>169</v>
      </c>
      <c r="D17" s="2" t="s">
        <v>170</v>
      </c>
      <c r="E17" s="100"/>
      <c r="F17" s="104">
        <v>1000</v>
      </c>
      <c r="G17" s="100"/>
      <c r="H17" s="101"/>
    </row>
    <row r="18" spans="1:9">
      <c r="A18" s="341">
        <v>44277</v>
      </c>
      <c r="B18" s="99">
        <v>1000</v>
      </c>
      <c r="C18" s="2" t="s">
        <v>169</v>
      </c>
      <c r="D18" s="2" t="s">
        <v>170</v>
      </c>
      <c r="E18" s="100"/>
      <c r="F18" s="104">
        <v>1000</v>
      </c>
      <c r="G18" s="100"/>
      <c r="H18" s="101"/>
    </row>
    <row r="19" spans="1:9">
      <c r="A19" s="341">
        <v>44277</v>
      </c>
      <c r="B19" s="99">
        <v>173</v>
      </c>
      <c r="C19" s="2" t="s">
        <v>169</v>
      </c>
      <c r="D19" s="2" t="s">
        <v>170</v>
      </c>
      <c r="E19" s="100"/>
      <c r="F19" s="104">
        <v>173</v>
      </c>
      <c r="G19" s="100"/>
      <c r="H19" s="101"/>
    </row>
    <row r="20" spans="1:9">
      <c r="A20" s="341">
        <v>44284</v>
      </c>
      <c r="B20" s="99">
        <v>600</v>
      </c>
      <c r="C20" s="2" t="s">
        <v>169</v>
      </c>
      <c r="D20" s="2" t="s">
        <v>170</v>
      </c>
      <c r="E20" s="100"/>
      <c r="F20" s="104">
        <v>600</v>
      </c>
      <c r="G20" s="100"/>
      <c r="H20" s="101"/>
    </row>
    <row r="21" spans="1:9">
      <c r="A21" s="341">
        <v>44284</v>
      </c>
      <c r="B21" s="99">
        <v>167.25</v>
      </c>
      <c r="C21" s="2" t="s">
        <v>169</v>
      </c>
      <c r="D21" s="2" t="s">
        <v>170</v>
      </c>
      <c r="E21" s="100"/>
      <c r="F21" s="104">
        <v>167.25</v>
      </c>
      <c r="G21" s="100"/>
      <c r="H21" s="101"/>
    </row>
    <row r="22" spans="1:9">
      <c r="A22" s="341">
        <v>44284</v>
      </c>
      <c r="B22" s="99">
        <v>173</v>
      </c>
      <c r="C22" s="2" t="s">
        <v>169</v>
      </c>
      <c r="D22" s="2" t="s">
        <v>170</v>
      </c>
      <c r="E22" s="100"/>
      <c r="F22" s="104">
        <v>173</v>
      </c>
      <c r="G22" s="100"/>
      <c r="H22" s="101"/>
    </row>
    <row r="23" spans="1:9">
      <c r="A23" s="341">
        <v>44292</v>
      </c>
      <c r="B23" s="99">
        <v>300</v>
      </c>
      <c r="C23" s="2" t="s">
        <v>169</v>
      </c>
      <c r="D23" s="2" t="s">
        <v>170</v>
      </c>
      <c r="E23" s="100"/>
      <c r="F23" s="104">
        <v>300</v>
      </c>
      <c r="G23" s="100"/>
      <c r="H23" s="101"/>
    </row>
    <row r="24" spans="1:9">
      <c r="A24" s="341">
        <v>44299</v>
      </c>
      <c r="B24" s="99">
        <v>450</v>
      </c>
      <c r="C24" s="2" t="s">
        <v>169</v>
      </c>
      <c r="D24" s="2" t="s">
        <v>170</v>
      </c>
      <c r="E24" s="100"/>
      <c r="F24" s="104">
        <v>450</v>
      </c>
      <c r="G24" s="100"/>
      <c r="H24" s="101"/>
    </row>
    <row r="25" spans="1:9">
      <c r="A25" s="341">
        <v>44305</v>
      </c>
      <c r="B25" s="99">
        <v>400</v>
      </c>
      <c r="C25" s="2" t="s">
        <v>169</v>
      </c>
      <c r="D25" s="2" t="s">
        <v>170</v>
      </c>
      <c r="E25" s="100"/>
      <c r="F25" s="104">
        <v>400</v>
      </c>
      <c r="G25" s="100"/>
      <c r="H25" s="101"/>
    </row>
    <row r="26" spans="1:9">
      <c r="A26" s="341">
        <v>44305</v>
      </c>
      <c r="B26" s="99">
        <v>400</v>
      </c>
      <c r="C26" s="2" t="s">
        <v>169</v>
      </c>
      <c r="D26" s="2" t="s">
        <v>170</v>
      </c>
      <c r="E26" s="100"/>
      <c r="F26" s="104">
        <v>400</v>
      </c>
      <c r="G26" s="100"/>
      <c r="H26" s="101"/>
    </row>
    <row r="27" spans="1:9">
      <c r="A27" s="341">
        <v>44312</v>
      </c>
      <c r="B27" s="99">
        <v>300</v>
      </c>
      <c r="C27" s="2" t="s">
        <v>169</v>
      </c>
      <c r="D27" s="2" t="s">
        <v>170</v>
      </c>
      <c r="E27" s="100"/>
      <c r="F27" s="104">
        <v>300</v>
      </c>
      <c r="G27" s="100"/>
      <c r="H27" s="101"/>
    </row>
    <row r="28" spans="1:9">
      <c r="A28" s="341">
        <v>44313</v>
      </c>
      <c r="B28" s="99">
        <v>6000</v>
      </c>
      <c r="C28" s="2" t="s">
        <v>169</v>
      </c>
      <c r="D28" s="2" t="s">
        <v>171</v>
      </c>
      <c r="E28" s="100"/>
      <c r="F28" s="100"/>
      <c r="G28" s="100">
        <v>6000</v>
      </c>
      <c r="H28" s="101"/>
      <c r="I28" s="24"/>
    </row>
    <row r="29" spans="1:9">
      <c r="A29" s="341">
        <v>44320</v>
      </c>
      <c r="B29" s="99">
        <v>500</v>
      </c>
      <c r="C29" s="2" t="s">
        <v>169</v>
      </c>
      <c r="D29" s="2" t="s">
        <v>170</v>
      </c>
      <c r="E29" s="100"/>
      <c r="F29" s="104">
        <v>500</v>
      </c>
      <c r="G29" s="100"/>
      <c r="H29" s="101"/>
    </row>
    <row r="30" spans="1:9">
      <c r="A30" s="341">
        <v>44320</v>
      </c>
      <c r="B30" s="99">
        <v>200</v>
      </c>
      <c r="C30" s="2" t="s">
        <v>169</v>
      </c>
      <c r="D30" s="2" t="s">
        <v>170</v>
      </c>
      <c r="E30" s="100"/>
      <c r="F30" s="104">
        <v>200</v>
      </c>
      <c r="G30" s="100"/>
      <c r="H30" s="101"/>
    </row>
    <row r="31" spans="1:9">
      <c r="A31" s="341">
        <v>44323</v>
      </c>
      <c r="B31" s="99">
        <v>300</v>
      </c>
      <c r="C31" s="2" t="s">
        <v>169</v>
      </c>
      <c r="D31" s="2" t="s">
        <v>170</v>
      </c>
      <c r="E31" s="100"/>
      <c r="F31" s="104">
        <v>300</v>
      </c>
      <c r="G31" s="100"/>
      <c r="H31" s="101"/>
    </row>
    <row r="32" spans="1:9">
      <c r="A32" s="341">
        <v>44340</v>
      </c>
      <c r="B32" s="99">
        <v>1200</v>
      </c>
      <c r="C32" s="2" t="s">
        <v>172</v>
      </c>
      <c r="D32" s="2" t="s">
        <v>173</v>
      </c>
      <c r="E32" s="100">
        <v>1200</v>
      </c>
      <c r="F32" s="100"/>
      <c r="G32" s="100"/>
      <c r="H32" s="101"/>
    </row>
    <row r="33" spans="1:8">
      <c r="A33" s="341">
        <v>44363</v>
      </c>
      <c r="B33" s="99">
        <v>457.5</v>
      </c>
      <c r="C33" s="2" t="s">
        <v>169</v>
      </c>
      <c r="D33" s="2" t="s">
        <v>170</v>
      </c>
      <c r="E33" s="100"/>
      <c r="F33" s="104">
        <v>457.5</v>
      </c>
      <c r="G33" s="100"/>
      <c r="H33" s="101"/>
    </row>
    <row r="34" spans="1:8">
      <c r="A34" s="341">
        <v>44383</v>
      </c>
      <c r="B34" s="99">
        <v>390</v>
      </c>
      <c r="C34" s="2" t="s">
        <v>169</v>
      </c>
      <c r="D34" s="2" t="s">
        <v>170</v>
      </c>
      <c r="E34" s="100"/>
      <c r="F34" s="104">
        <v>390</v>
      </c>
      <c r="G34" s="100"/>
      <c r="H34" s="101"/>
    </row>
    <row r="35" spans="1:8">
      <c r="A35" s="341">
        <v>44385</v>
      </c>
      <c r="B35" s="99">
        <v>3000</v>
      </c>
      <c r="C35" s="2" t="s">
        <v>169</v>
      </c>
      <c r="D35" s="2" t="s">
        <v>171</v>
      </c>
      <c r="E35" s="100"/>
      <c r="F35" s="100"/>
      <c r="G35" s="100">
        <v>3000</v>
      </c>
      <c r="H35" s="101"/>
    </row>
    <row r="36" spans="1:8">
      <c r="A36" s="341">
        <v>44404</v>
      </c>
      <c r="B36" s="214">
        <v>1200</v>
      </c>
      <c r="C36" s="215" t="s">
        <v>11</v>
      </c>
      <c r="D36" s="215" t="s">
        <v>174</v>
      </c>
      <c r="E36" s="216">
        <v>1200</v>
      </c>
      <c r="F36" s="100"/>
      <c r="G36" s="100"/>
      <c r="H36" s="101"/>
    </row>
    <row r="37" spans="1:8">
      <c r="A37" s="341">
        <v>44404</v>
      </c>
      <c r="B37" s="214">
        <v>180</v>
      </c>
      <c r="C37" s="215" t="s">
        <v>169</v>
      </c>
      <c r="D37" s="215" t="s">
        <v>170</v>
      </c>
      <c r="E37" s="216"/>
      <c r="F37" s="100">
        <v>180</v>
      </c>
      <c r="G37" s="100"/>
      <c r="H37" s="101"/>
    </row>
    <row r="38" spans="1:8">
      <c r="A38" s="341">
        <v>44424</v>
      </c>
      <c r="B38" s="214">
        <v>1000</v>
      </c>
      <c r="C38" s="215" t="s">
        <v>175</v>
      </c>
      <c r="D38" s="215" t="s">
        <v>176</v>
      </c>
      <c r="E38" s="216"/>
      <c r="F38" s="100"/>
      <c r="G38" s="100"/>
      <c r="H38" s="101">
        <v>1000</v>
      </c>
    </row>
    <row r="39" spans="1:8">
      <c r="A39" s="341">
        <v>44424</v>
      </c>
      <c r="B39" s="214">
        <v>10000</v>
      </c>
      <c r="C39" s="215" t="s">
        <v>8</v>
      </c>
      <c r="D39" s="215" t="s">
        <v>177</v>
      </c>
      <c r="E39" s="216">
        <v>10000</v>
      </c>
      <c r="F39" s="100"/>
      <c r="G39" s="100"/>
      <c r="H39" s="101"/>
    </row>
    <row r="40" spans="1:8">
      <c r="A40" s="341">
        <v>44424</v>
      </c>
      <c r="B40" s="214">
        <v>360</v>
      </c>
      <c r="C40" s="215" t="s">
        <v>169</v>
      </c>
      <c r="D40" s="215" t="s">
        <v>170</v>
      </c>
      <c r="E40" s="216"/>
      <c r="F40" s="100">
        <v>360</v>
      </c>
      <c r="G40" s="100"/>
      <c r="H40" s="101"/>
    </row>
    <row r="41" spans="1:8">
      <c r="A41" s="341">
        <v>44425</v>
      </c>
      <c r="B41" s="214">
        <v>1750</v>
      </c>
      <c r="C41" s="215" t="s">
        <v>178</v>
      </c>
      <c r="D41" s="215" t="s">
        <v>179</v>
      </c>
      <c r="E41" s="216">
        <v>1750</v>
      </c>
      <c r="F41" s="100"/>
      <c r="G41" s="100"/>
      <c r="H41" s="101"/>
    </row>
    <row r="42" spans="1:8">
      <c r="A42" s="341">
        <v>44432</v>
      </c>
      <c r="B42" s="214">
        <v>600</v>
      </c>
      <c r="C42" s="215" t="s">
        <v>11</v>
      </c>
      <c r="D42" s="215" t="s">
        <v>174</v>
      </c>
      <c r="E42" s="216">
        <v>600</v>
      </c>
      <c r="F42" s="100"/>
      <c r="G42" s="100"/>
      <c r="H42" s="101"/>
    </row>
    <row r="43" spans="1:8">
      <c r="A43" s="341">
        <v>44446</v>
      </c>
      <c r="B43" s="214">
        <v>5000</v>
      </c>
      <c r="C43" s="215" t="s">
        <v>180</v>
      </c>
      <c r="D43" s="215" t="s">
        <v>171</v>
      </c>
      <c r="E43" s="216"/>
      <c r="F43" s="100"/>
      <c r="G43" s="100">
        <v>5000</v>
      </c>
      <c r="H43" s="101"/>
    </row>
    <row r="44" spans="1:8">
      <c r="A44" s="341">
        <v>44447</v>
      </c>
      <c r="B44" s="214">
        <v>10000</v>
      </c>
      <c r="C44" s="215" t="s">
        <v>8</v>
      </c>
      <c r="D44" s="215" t="s">
        <v>177</v>
      </c>
      <c r="E44" s="216">
        <v>10000</v>
      </c>
      <c r="F44" s="100"/>
      <c r="G44" s="100"/>
      <c r="H44" s="101"/>
    </row>
    <row r="45" spans="1:8">
      <c r="A45" s="341">
        <v>44456</v>
      </c>
      <c r="B45" s="214">
        <v>165</v>
      </c>
      <c r="C45" s="215" t="s">
        <v>169</v>
      </c>
      <c r="D45" s="215" t="s">
        <v>170</v>
      </c>
      <c r="E45" s="216"/>
      <c r="F45" s="100">
        <v>165</v>
      </c>
      <c r="G45" s="100"/>
      <c r="H45" s="101"/>
    </row>
    <row r="46" spans="1:8">
      <c r="A46" s="341">
        <v>44461</v>
      </c>
      <c r="B46" s="214">
        <v>1500</v>
      </c>
      <c r="C46" s="215" t="s">
        <v>175</v>
      </c>
      <c r="D46" s="215" t="s">
        <v>176</v>
      </c>
      <c r="E46" s="216"/>
      <c r="F46" s="100"/>
      <c r="G46" s="100"/>
      <c r="H46" s="101">
        <v>1500</v>
      </c>
    </row>
    <row r="47" spans="1:8">
      <c r="A47" s="341">
        <v>44462</v>
      </c>
      <c r="B47" s="214">
        <v>1750</v>
      </c>
      <c r="C47" s="215" t="s">
        <v>178</v>
      </c>
      <c r="D47" s="215" t="s">
        <v>179</v>
      </c>
      <c r="E47" s="216">
        <v>1750</v>
      </c>
      <c r="F47" s="100"/>
      <c r="G47" s="100"/>
      <c r="H47" s="101"/>
    </row>
    <row r="48" spans="1:8">
      <c r="A48" s="341">
        <v>44462</v>
      </c>
      <c r="B48" s="214">
        <v>6000</v>
      </c>
      <c r="C48" s="215" t="s">
        <v>181</v>
      </c>
      <c r="D48" s="215" t="s">
        <v>182</v>
      </c>
      <c r="E48" s="216">
        <v>6000</v>
      </c>
      <c r="F48" s="100"/>
      <c r="G48" s="100"/>
      <c r="H48" s="101"/>
    </row>
    <row r="49" spans="1:9">
      <c r="A49" s="341">
        <v>44468</v>
      </c>
      <c r="B49" s="214">
        <v>2000</v>
      </c>
      <c r="C49" s="215" t="s">
        <v>169</v>
      </c>
      <c r="D49" s="215" t="s">
        <v>171</v>
      </c>
      <c r="E49" s="216"/>
      <c r="F49" s="100"/>
      <c r="G49" s="100">
        <v>2000</v>
      </c>
      <c r="H49" s="101"/>
    </row>
    <row r="50" spans="1:9">
      <c r="A50" s="341">
        <v>44501</v>
      </c>
      <c r="B50" s="214">
        <v>1500</v>
      </c>
      <c r="C50" s="215" t="s">
        <v>175</v>
      </c>
      <c r="D50" s="215" t="s">
        <v>176</v>
      </c>
      <c r="E50" s="216"/>
      <c r="F50" s="100"/>
      <c r="G50" s="100"/>
      <c r="H50" s="101">
        <v>1500</v>
      </c>
    </row>
    <row r="51" spans="1:9">
      <c r="A51" s="341">
        <v>44525</v>
      </c>
      <c r="B51" s="214">
        <v>1500</v>
      </c>
      <c r="C51" s="215" t="s">
        <v>175</v>
      </c>
      <c r="D51" s="215" t="s">
        <v>176</v>
      </c>
      <c r="E51" s="216"/>
      <c r="F51" s="100"/>
      <c r="G51" s="100"/>
      <c r="H51" s="101">
        <v>1500</v>
      </c>
    </row>
    <row r="52" spans="1:9">
      <c r="A52" s="341">
        <v>44532</v>
      </c>
      <c r="B52" s="214">
        <v>200</v>
      </c>
      <c r="C52" s="215" t="s">
        <v>169</v>
      </c>
      <c r="D52" s="215" t="s">
        <v>171</v>
      </c>
      <c r="E52" s="216"/>
      <c r="F52" s="100"/>
      <c r="G52" s="100">
        <v>200</v>
      </c>
      <c r="H52" s="101"/>
    </row>
    <row r="53" spans="1:9">
      <c r="A53" s="341">
        <v>44540</v>
      </c>
      <c r="B53" s="214">
        <v>10000</v>
      </c>
      <c r="C53" s="215" t="s">
        <v>169</v>
      </c>
      <c r="D53" s="215" t="s">
        <v>171</v>
      </c>
      <c r="E53" s="216"/>
      <c r="F53" s="100"/>
      <c r="G53" s="100">
        <v>10000</v>
      </c>
      <c r="H53" s="101"/>
      <c r="I53" s="24"/>
    </row>
    <row r="54" spans="1:9">
      <c r="A54" s="341">
        <v>44560</v>
      </c>
      <c r="B54" s="214">
        <v>1500</v>
      </c>
      <c r="C54" s="215" t="s">
        <v>175</v>
      </c>
      <c r="D54" s="215" t="s">
        <v>176</v>
      </c>
      <c r="E54" s="216"/>
      <c r="F54" s="100"/>
      <c r="G54" s="100"/>
      <c r="H54" s="101">
        <v>1500</v>
      </c>
    </row>
    <row r="55" spans="1:9">
      <c r="A55" s="341">
        <v>44588</v>
      </c>
      <c r="B55" s="214">
        <v>10000</v>
      </c>
      <c r="C55" s="215" t="s">
        <v>8</v>
      </c>
      <c r="D55" s="215" t="s">
        <v>177</v>
      </c>
      <c r="E55" s="216">
        <v>10000</v>
      </c>
      <c r="F55" s="100"/>
      <c r="G55" s="100"/>
      <c r="H55" s="101"/>
    </row>
    <row r="56" spans="1:9">
      <c r="A56" s="341">
        <v>44593</v>
      </c>
      <c r="B56" s="214">
        <v>1500</v>
      </c>
      <c r="C56" s="215" t="s">
        <v>175</v>
      </c>
      <c r="D56" s="215" t="s">
        <v>176</v>
      </c>
      <c r="E56" s="216"/>
      <c r="F56" s="100"/>
      <c r="G56" s="100"/>
      <c r="H56" s="101">
        <v>1500</v>
      </c>
    </row>
    <row r="57" spans="1:9">
      <c r="A57" s="341">
        <v>44603</v>
      </c>
      <c r="B57" s="214">
        <v>25000</v>
      </c>
      <c r="C57" s="215" t="s">
        <v>3</v>
      </c>
      <c r="D57" s="215" t="s">
        <v>177</v>
      </c>
      <c r="E57" s="216">
        <v>25000</v>
      </c>
      <c r="F57" s="100"/>
      <c r="G57" s="100"/>
      <c r="H57" s="101"/>
    </row>
    <row r="58" spans="1:9">
      <c r="A58" s="341">
        <v>44603</v>
      </c>
      <c r="B58" s="214">
        <v>10000</v>
      </c>
      <c r="C58" s="215" t="s">
        <v>3</v>
      </c>
      <c r="D58" s="215" t="s">
        <v>177</v>
      </c>
      <c r="E58" s="216">
        <v>10000</v>
      </c>
      <c r="F58" s="100"/>
      <c r="G58" s="100"/>
      <c r="H58" s="101"/>
    </row>
    <row r="59" spans="1:9">
      <c r="A59" s="341">
        <v>44622</v>
      </c>
      <c r="B59" s="214">
        <v>1500</v>
      </c>
      <c r="C59" s="215" t="s">
        <v>175</v>
      </c>
      <c r="D59" s="215" t="s">
        <v>176</v>
      </c>
      <c r="E59" s="216"/>
      <c r="F59" s="100"/>
      <c r="G59" s="100"/>
      <c r="H59" s="101">
        <v>1500</v>
      </c>
    </row>
    <row r="60" spans="1:9">
      <c r="A60" s="341">
        <v>44653</v>
      </c>
      <c r="B60" s="214">
        <v>1500</v>
      </c>
      <c r="C60" s="215" t="s">
        <v>175</v>
      </c>
      <c r="D60" s="215" t="s">
        <v>176</v>
      </c>
      <c r="E60" s="216"/>
      <c r="F60" s="100"/>
      <c r="G60" s="100"/>
      <c r="H60" s="101">
        <v>1500</v>
      </c>
    </row>
    <row r="61" spans="1:9">
      <c r="A61" s="341">
        <v>44667</v>
      </c>
      <c r="B61" s="214">
        <v>7000</v>
      </c>
      <c r="C61" s="215" t="s">
        <v>9</v>
      </c>
      <c r="D61" s="215" t="s">
        <v>183</v>
      </c>
      <c r="E61" s="216">
        <v>7000</v>
      </c>
      <c r="F61" s="100"/>
      <c r="G61" s="100"/>
      <c r="H61" s="101"/>
    </row>
    <row r="62" spans="1:9">
      <c r="A62" s="341">
        <v>44687</v>
      </c>
      <c r="B62" s="214">
        <v>1500</v>
      </c>
      <c r="C62" s="215" t="s">
        <v>175</v>
      </c>
      <c r="D62" s="215" t="s">
        <v>176</v>
      </c>
      <c r="E62" s="216"/>
      <c r="F62" s="100"/>
      <c r="G62" s="100"/>
      <c r="H62" s="101">
        <v>1500</v>
      </c>
    </row>
    <row r="63" spans="1:9">
      <c r="A63" s="341">
        <v>44692</v>
      </c>
      <c r="B63" s="214">
        <v>600</v>
      </c>
      <c r="C63" s="215" t="s">
        <v>169</v>
      </c>
      <c r="D63" s="215" t="s">
        <v>171</v>
      </c>
      <c r="E63" s="216"/>
      <c r="F63" s="100"/>
      <c r="G63" s="100">
        <v>600</v>
      </c>
      <c r="H63" s="101"/>
    </row>
    <row r="64" spans="1:9">
      <c r="A64" s="341">
        <v>44710</v>
      </c>
      <c r="B64" s="214">
        <v>900</v>
      </c>
      <c r="C64" s="215" t="s">
        <v>169</v>
      </c>
      <c r="D64" s="215" t="s">
        <v>171</v>
      </c>
      <c r="E64" s="216"/>
      <c r="F64" s="100"/>
      <c r="G64" s="100">
        <v>900</v>
      </c>
      <c r="H64" s="101"/>
    </row>
    <row r="65" spans="1:10">
      <c r="A65" s="341">
        <v>44718</v>
      </c>
      <c r="B65" s="214">
        <v>1500</v>
      </c>
      <c r="C65" s="215" t="s">
        <v>175</v>
      </c>
      <c r="D65" s="215" t="s">
        <v>176</v>
      </c>
      <c r="E65" s="216"/>
      <c r="F65" s="100"/>
      <c r="G65" s="100"/>
      <c r="H65" s="101">
        <v>1500</v>
      </c>
    </row>
    <row r="66" spans="1:10">
      <c r="A66" s="341">
        <v>44718</v>
      </c>
      <c r="B66" s="214">
        <v>300</v>
      </c>
      <c r="C66" s="215" t="s">
        <v>169</v>
      </c>
      <c r="D66" s="215" t="s">
        <v>171</v>
      </c>
      <c r="E66" s="216"/>
      <c r="F66" s="100"/>
      <c r="G66" s="100">
        <v>300</v>
      </c>
      <c r="H66" s="101"/>
    </row>
    <row r="67" spans="1:10">
      <c r="A67" s="341">
        <v>44745</v>
      </c>
      <c r="B67" s="214">
        <v>1500</v>
      </c>
      <c r="C67" s="215" t="s">
        <v>175</v>
      </c>
      <c r="D67" s="215" t="s">
        <v>176</v>
      </c>
      <c r="E67" s="216"/>
      <c r="F67" s="100"/>
      <c r="G67" s="100"/>
      <c r="H67" s="101">
        <v>1500</v>
      </c>
    </row>
    <row r="68" spans="1:10">
      <c r="A68" s="341">
        <v>44763</v>
      </c>
      <c r="B68" s="214">
        <v>500</v>
      </c>
      <c r="C68" s="215" t="s">
        <v>184</v>
      </c>
      <c r="D68" s="215" t="s">
        <v>174</v>
      </c>
      <c r="E68" s="216">
        <v>500</v>
      </c>
      <c r="F68" s="100"/>
      <c r="G68" s="100"/>
      <c r="H68" s="101"/>
    </row>
    <row r="69" spans="1:10">
      <c r="A69" s="341">
        <v>44776</v>
      </c>
      <c r="B69" s="214">
        <v>1500</v>
      </c>
      <c r="C69" s="215" t="s">
        <v>175</v>
      </c>
      <c r="D69" s="215" t="s">
        <v>176</v>
      </c>
      <c r="E69" s="216"/>
      <c r="F69" s="100"/>
      <c r="G69" s="100"/>
      <c r="H69" s="101">
        <v>1500</v>
      </c>
    </row>
    <row r="70" spans="1:10">
      <c r="A70" s="341">
        <v>44807</v>
      </c>
      <c r="B70" s="99">
        <v>1500</v>
      </c>
      <c r="C70" s="2" t="s">
        <v>175</v>
      </c>
      <c r="D70" s="2" t="s">
        <v>176</v>
      </c>
      <c r="E70" s="100"/>
      <c r="F70" s="100"/>
      <c r="G70" s="100"/>
      <c r="H70" s="101">
        <v>1500</v>
      </c>
    </row>
    <row r="71" spans="1:10">
      <c r="A71" s="341">
        <v>44825</v>
      </c>
      <c r="B71" s="99">
        <v>2000</v>
      </c>
      <c r="C71" s="2" t="s">
        <v>184</v>
      </c>
      <c r="D71" s="2" t="s">
        <v>185</v>
      </c>
      <c r="E71" s="100">
        <v>2000</v>
      </c>
      <c r="F71" s="100"/>
      <c r="G71" s="100"/>
      <c r="H71" s="101"/>
    </row>
    <row r="72" spans="1:10">
      <c r="A72" s="341">
        <v>44837</v>
      </c>
      <c r="B72" s="99">
        <v>1500</v>
      </c>
      <c r="C72" s="2" t="s">
        <v>175</v>
      </c>
      <c r="D72" s="2" t="s">
        <v>176</v>
      </c>
      <c r="E72" s="100"/>
      <c r="F72" s="100"/>
      <c r="G72" s="100"/>
      <c r="H72" s="101">
        <v>1500</v>
      </c>
    </row>
    <row r="73" spans="1:10">
      <c r="A73" s="341">
        <v>44872</v>
      </c>
      <c r="B73" s="99">
        <v>1500</v>
      </c>
      <c r="C73" s="2" t="s">
        <v>175</v>
      </c>
      <c r="D73" s="2" t="s">
        <v>176</v>
      </c>
      <c r="E73" s="100"/>
      <c r="F73" s="100"/>
      <c r="G73" s="100"/>
      <c r="H73" s="101">
        <v>1500</v>
      </c>
    </row>
    <row r="74" spans="1:10">
      <c r="A74" s="341">
        <v>44877</v>
      </c>
      <c r="B74" s="99">
        <v>1000</v>
      </c>
      <c r="C74" s="2" t="s">
        <v>186</v>
      </c>
      <c r="D74" s="2" t="s">
        <v>182</v>
      </c>
      <c r="E74" s="100">
        <v>1000</v>
      </c>
      <c r="F74" s="100"/>
      <c r="G74" s="100"/>
      <c r="H74" s="101"/>
    </row>
    <row r="75" spans="1:10">
      <c r="A75" s="341">
        <v>44895</v>
      </c>
      <c r="B75" s="99">
        <v>300</v>
      </c>
      <c r="C75" s="2" t="s">
        <v>184</v>
      </c>
      <c r="D75" s="2" t="s">
        <v>174</v>
      </c>
      <c r="E75" s="100">
        <v>300</v>
      </c>
      <c r="F75" s="100"/>
      <c r="G75" s="100"/>
      <c r="H75" s="101"/>
    </row>
    <row r="76" spans="1:10">
      <c r="A76" s="341">
        <v>44901</v>
      </c>
      <c r="B76" s="99">
        <v>1500</v>
      </c>
      <c r="C76" s="2" t="s">
        <v>175</v>
      </c>
      <c r="D76" s="2" t="s">
        <v>176</v>
      </c>
      <c r="E76" s="100"/>
      <c r="F76" s="100"/>
      <c r="G76" s="100"/>
      <c r="H76" s="101">
        <v>1500</v>
      </c>
    </row>
    <row r="77" spans="1:10">
      <c r="A77" s="341">
        <v>44939</v>
      </c>
      <c r="B77" s="99">
        <v>1500</v>
      </c>
      <c r="C77" s="2" t="s">
        <v>175</v>
      </c>
      <c r="D77" s="2" t="s">
        <v>176</v>
      </c>
      <c r="E77" s="100"/>
      <c r="F77" s="100"/>
      <c r="G77" s="100"/>
      <c r="H77" s="101">
        <v>1500</v>
      </c>
    </row>
    <row r="78" spans="1:10">
      <c r="A78" s="341">
        <v>45034</v>
      </c>
      <c r="B78" s="99">
        <v>1500</v>
      </c>
      <c r="C78" s="2" t="s">
        <v>175</v>
      </c>
      <c r="D78" s="2" t="s">
        <v>176</v>
      </c>
      <c r="E78" s="100"/>
      <c r="F78" s="100"/>
      <c r="G78" s="100"/>
      <c r="H78" s="101">
        <v>1500</v>
      </c>
    </row>
    <row r="79" spans="1:10">
      <c r="A79" s="341">
        <v>45063</v>
      </c>
      <c r="B79" s="99">
        <v>750</v>
      </c>
      <c r="C79" s="2" t="s">
        <v>184</v>
      </c>
      <c r="D79" s="2" t="s">
        <v>174</v>
      </c>
      <c r="E79" s="100">
        <v>750</v>
      </c>
      <c r="F79" s="100"/>
      <c r="G79" s="100"/>
      <c r="H79" s="101"/>
    </row>
    <row r="80" spans="1:10">
      <c r="A80" s="10"/>
      <c r="B80" s="7"/>
      <c r="C80" s="2"/>
      <c r="D80" s="3"/>
      <c r="E80" s="100"/>
      <c r="F80" s="100"/>
      <c r="G80" s="100"/>
      <c r="H80" s="105"/>
      <c r="J80" s="24"/>
    </row>
    <row r="81" spans="1:8" ht="16" thickBot="1">
      <c r="A81" s="111" t="s">
        <v>157</v>
      </c>
      <c r="B81" s="8"/>
      <c r="C81" s="5"/>
      <c r="D81" s="6"/>
      <c r="E81" s="106">
        <f>SUM(E5:E80)</f>
        <v>92050</v>
      </c>
      <c r="F81" s="106">
        <f t="shared" ref="F81:H81" si="0">SUM(F5:F80)</f>
        <v>16640.95</v>
      </c>
      <c r="G81" s="106">
        <f t="shared" si="0"/>
        <v>28000</v>
      </c>
      <c r="H81" s="107">
        <f t="shared" si="0"/>
        <v>26500</v>
      </c>
    </row>
    <row r="82" spans="1:8">
      <c r="E82" s="108"/>
      <c r="F82" s="108"/>
      <c r="G82" s="108"/>
      <c r="H82" s="108"/>
    </row>
    <row r="83" spans="1:8">
      <c r="A83" s="33" t="s">
        <v>157</v>
      </c>
      <c r="B83" s="43">
        <f>SUM(B5:B79)</f>
        <v>163190.95000000001</v>
      </c>
      <c r="E83" s="108"/>
      <c r="F83" s="108"/>
      <c r="G83" s="108"/>
      <c r="H83" s="109">
        <f>SUM(E81:H81)</f>
        <v>163190.95000000001</v>
      </c>
    </row>
  </sheetData>
  <pageMargins left="0.7" right="0.7" top="0.75" bottom="0.75" header="0.3" footer="0.3"/>
  <pageSetup paperSize="9" orientation="portrait" horizontalDpi="200" verticalDpi="200"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7C1FC-9CBE-4409-A5B2-20DD222AB3D4}">
  <sheetPr>
    <tabColor rgb="FF92D050"/>
  </sheetPr>
  <dimension ref="A1:N23"/>
  <sheetViews>
    <sheetView showGridLines="0" zoomScale="90" zoomScaleNormal="90" workbookViewId="0"/>
  </sheetViews>
  <sheetFormatPr defaultColWidth="8.58203125" defaultRowHeight="14.5"/>
  <cols>
    <col min="1" max="1" width="8.25" style="54" customWidth="1"/>
    <col min="2" max="2" width="11.83203125" style="54" customWidth="1"/>
    <col min="3" max="5" width="12.83203125" style="54" customWidth="1"/>
    <col min="6" max="6" width="39.08203125" style="55" customWidth="1"/>
    <col min="7" max="7" width="19.58203125" style="52" customWidth="1"/>
    <col min="8" max="8" width="37.33203125" style="54" customWidth="1"/>
    <col min="9" max="9" width="37.33203125" style="34" customWidth="1"/>
    <col min="10" max="10" width="16.08203125" style="34" bestFit="1" customWidth="1"/>
    <col min="11" max="13" width="13.83203125" style="54" customWidth="1"/>
    <col min="14" max="14" width="22.33203125" style="34" customWidth="1"/>
    <col min="15" max="16384" width="8.58203125" style="34"/>
  </cols>
  <sheetData>
    <row r="1" spans="1:14">
      <c r="A1" s="193" t="s">
        <v>3</v>
      </c>
      <c r="B1" s="342"/>
      <c r="C1" s="342"/>
      <c r="D1" s="342"/>
      <c r="E1" s="342"/>
      <c r="F1" s="343"/>
      <c r="G1" s="291"/>
      <c r="H1" s="342"/>
      <c r="I1" s="344"/>
      <c r="J1" s="344"/>
      <c r="K1" s="342"/>
      <c r="L1" s="342"/>
      <c r="M1" s="342"/>
      <c r="N1" s="344"/>
    </row>
    <row r="2" spans="1:14">
      <c r="A2" s="190" t="s">
        <v>187</v>
      </c>
      <c r="B2" s="342"/>
      <c r="C2" s="342"/>
      <c r="D2" s="342"/>
      <c r="E2" s="342"/>
      <c r="F2" s="343"/>
      <c r="G2" s="291"/>
      <c r="H2" s="342"/>
      <c r="I2" s="344"/>
      <c r="J2" s="344"/>
      <c r="K2" s="342"/>
      <c r="L2" s="342"/>
      <c r="M2" s="342"/>
      <c r="N2" s="344"/>
    </row>
    <row r="3" spans="1:14" ht="15" thickBot="1">
      <c r="A3" s="139" t="s">
        <v>188</v>
      </c>
      <c r="B3" s="342"/>
      <c r="C3" s="342"/>
      <c r="D3" s="342"/>
      <c r="E3" s="342"/>
      <c r="F3" s="343"/>
      <c r="G3" s="291"/>
      <c r="H3" s="342"/>
      <c r="I3" s="344"/>
      <c r="J3" s="344"/>
      <c r="K3" s="342"/>
      <c r="L3" s="342"/>
      <c r="M3" s="342"/>
      <c r="N3" s="344"/>
    </row>
    <row r="4" spans="1:14" ht="32.15" customHeight="1" thickBot="1">
      <c r="A4" s="139"/>
      <c r="B4" s="293"/>
      <c r="C4" s="289"/>
      <c r="D4" s="497" t="s">
        <v>32</v>
      </c>
      <c r="E4" s="498"/>
      <c r="F4" s="290"/>
      <c r="G4" s="291"/>
      <c r="H4" s="291"/>
      <c r="I4" s="290"/>
      <c r="J4" s="290"/>
      <c r="K4" s="15"/>
      <c r="L4" s="12"/>
      <c r="M4" s="291"/>
      <c r="N4" s="291"/>
    </row>
    <row r="5" spans="1:14" ht="44" thickBot="1">
      <c r="A5" s="18" t="s">
        <v>33</v>
      </c>
      <c r="B5" s="19" t="s">
        <v>34</v>
      </c>
      <c r="C5" s="20" t="s">
        <v>35</v>
      </c>
      <c r="D5" s="140" t="s">
        <v>36</v>
      </c>
      <c r="E5" s="158" t="s">
        <v>37</v>
      </c>
      <c r="F5" s="21" t="s">
        <v>38</v>
      </c>
      <c r="G5" s="21" t="s">
        <v>39</v>
      </c>
      <c r="H5" s="21" t="s">
        <v>40</v>
      </c>
      <c r="I5" s="21" t="s">
        <v>41</v>
      </c>
      <c r="J5" s="21" t="s">
        <v>42</v>
      </c>
      <c r="K5" s="21" t="s">
        <v>189</v>
      </c>
      <c r="L5" s="21" t="s">
        <v>44</v>
      </c>
      <c r="M5" s="21" t="s">
        <v>45</v>
      </c>
      <c r="N5" s="22" t="s">
        <v>46</v>
      </c>
    </row>
    <row r="6" spans="1:14" s="53" customFormat="1" ht="43.5">
      <c r="A6" s="345">
        <v>1</v>
      </c>
      <c r="B6" s="346" t="s">
        <v>190</v>
      </c>
      <c r="C6" s="347">
        <v>10000</v>
      </c>
      <c r="D6" s="347"/>
      <c r="E6" s="347">
        <v>10000</v>
      </c>
      <c r="F6" s="348" t="s">
        <v>191</v>
      </c>
      <c r="G6" s="346" t="s">
        <v>192</v>
      </c>
      <c r="H6" s="217" t="s">
        <v>193</v>
      </c>
      <c r="I6" s="217" t="s">
        <v>194</v>
      </c>
      <c r="J6" s="310" t="s">
        <v>195</v>
      </c>
      <c r="K6" s="349" t="s">
        <v>52</v>
      </c>
      <c r="L6" s="349" t="s">
        <v>53</v>
      </c>
      <c r="M6" s="349" t="s">
        <v>53</v>
      </c>
      <c r="N6" s="350" t="s">
        <v>48</v>
      </c>
    </row>
    <row r="7" spans="1:14" s="53" customFormat="1" ht="43.5">
      <c r="A7" s="351">
        <v>2</v>
      </c>
      <c r="B7" s="352">
        <v>43891</v>
      </c>
      <c r="C7" s="353">
        <v>20000</v>
      </c>
      <c r="D7" s="353"/>
      <c r="E7" s="353">
        <v>20000</v>
      </c>
      <c r="F7" s="354" t="s">
        <v>196</v>
      </c>
      <c r="G7" s="355" t="s">
        <v>62</v>
      </c>
      <c r="H7" s="356" t="s">
        <v>63</v>
      </c>
      <c r="I7" s="310" t="s">
        <v>197</v>
      </c>
      <c r="J7" s="310" t="s">
        <v>65</v>
      </c>
      <c r="K7" s="357" t="s">
        <v>52</v>
      </c>
      <c r="L7" s="357" t="s">
        <v>53</v>
      </c>
      <c r="M7" s="357" t="s">
        <v>53</v>
      </c>
      <c r="N7" s="358" t="s">
        <v>48</v>
      </c>
    </row>
    <row r="8" spans="1:14" ht="44" thickBot="1">
      <c r="A8" s="359">
        <v>3</v>
      </c>
      <c r="B8" s="360">
        <v>44034</v>
      </c>
      <c r="C8" s="361">
        <v>20000</v>
      </c>
      <c r="D8" s="361"/>
      <c r="E8" s="361">
        <v>20000</v>
      </c>
      <c r="F8" s="362" t="s">
        <v>198</v>
      </c>
      <c r="G8" s="363" t="s">
        <v>77</v>
      </c>
      <c r="H8" s="364" t="s">
        <v>67</v>
      </c>
      <c r="I8" s="218" t="s">
        <v>199</v>
      </c>
      <c r="J8" s="365" t="s">
        <v>69</v>
      </c>
      <c r="K8" s="366" t="s">
        <v>73</v>
      </c>
      <c r="L8" s="366" t="s">
        <v>52</v>
      </c>
      <c r="M8" s="366" t="s">
        <v>52</v>
      </c>
      <c r="N8" s="367" t="s">
        <v>48</v>
      </c>
    </row>
    <row r="9" spans="1:14">
      <c r="A9" s="342"/>
      <c r="B9" s="342"/>
      <c r="C9" s="368"/>
      <c r="D9" s="368"/>
      <c r="E9" s="368"/>
      <c r="F9" s="343"/>
      <c r="G9" s="291"/>
      <c r="H9" s="342"/>
      <c r="I9" s="344"/>
      <c r="J9" s="344"/>
      <c r="K9" s="342"/>
      <c r="L9" s="342"/>
      <c r="M9" s="342"/>
      <c r="N9" s="344"/>
    </row>
    <row r="10" spans="1:14">
      <c r="A10" s="56" t="s">
        <v>157</v>
      </c>
      <c r="B10" s="342"/>
      <c r="C10" s="58">
        <f>SUM(C6:C8)</f>
        <v>50000</v>
      </c>
      <c r="D10" s="57">
        <f>SUM(D6:D8)</f>
        <v>0</v>
      </c>
      <c r="E10" s="57">
        <f>SUM(E6:E8)</f>
        <v>50000</v>
      </c>
      <c r="F10" s="343"/>
      <c r="G10" s="291"/>
      <c r="H10" s="342"/>
      <c r="I10" s="344"/>
      <c r="J10" s="344"/>
      <c r="K10" s="342"/>
      <c r="L10" s="342"/>
      <c r="M10" s="342"/>
      <c r="N10" s="344"/>
    </row>
    <row r="11" spans="1:14">
      <c r="A11" s="342"/>
      <c r="B11" s="342"/>
      <c r="C11" s="368"/>
      <c r="D11" s="368"/>
      <c r="E11" s="368"/>
      <c r="F11" s="343"/>
      <c r="G11" s="291"/>
      <c r="H11" s="342"/>
      <c r="I11" s="344"/>
      <c r="J11" s="344"/>
      <c r="K11" s="342"/>
      <c r="L11" s="342"/>
      <c r="M11" s="342"/>
      <c r="N11" s="344"/>
    </row>
    <row r="12" spans="1:14">
      <c r="A12" s="342"/>
      <c r="B12" s="342"/>
      <c r="C12" s="368"/>
      <c r="D12" s="368"/>
      <c r="E12" s="368"/>
      <c r="F12" s="343"/>
      <c r="G12" s="291"/>
      <c r="H12" s="342"/>
      <c r="I12" s="344"/>
      <c r="J12" s="344"/>
      <c r="K12" s="342"/>
      <c r="L12" s="342"/>
      <c r="M12" s="342"/>
      <c r="N12" s="344"/>
    </row>
    <row r="13" spans="1:14">
      <c r="A13" s="342"/>
      <c r="B13" s="342"/>
      <c r="C13" s="368"/>
      <c r="D13" s="368"/>
      <c r="E13" s="368"/>
      <c r="F13" s="343"/>
      <c r="G13" s="291"/>
      <c r="H13" s="342"/>
      <c r="I13" s="344"/>
      <c r="J13" s="344"/>
      <c r="K13" s="342"/>
      <c r="L13" s="342"/>
      <c r="M13" s="342"/>
      <c r="N13" s="344"/>
    </row>
    <row r="14" spans="1:14">
      <c r="A14" s="342"/>
      <c r="B14" s="342"/>
      <c r="C14" s="368"/>
      <c r="D14" s="368"/>
      <c r="E14" s="368"/>
      <c r="F14" s="343"/>
      <c r="G14" s="291"/>
      <c r="H14" s="342"/>
      <c r="I14" s="344"/>
      <c r="J14" s="344"/>
      <c r="K14" s="342"/>
      <c r="L14" s="342"/>
      <c r="M14" s="342"/>
      <c r="N14" s="344"/>
    </row>
    <row r="15" spans="1:14">
      <c r="A15" s="342"/>
      <c r="B15" s="342"/>
      <c r="C15" s="368"/>
      <c r="D15" s="368"/>
      <c r="E15" s="368"/>
      <c r="F15" s="343"/>
      <c r="G15" s="291"/>
      <c r="H15" s="342"/>
      <c r="I15" s="344"/>
      <c r="J15" s="344"/>
      <c r="K15" s="342"/>
      <c r="L15" s="342"/>
      <c r="M15" s="342"/>
      <c r="N15" s="344"/>
    </row>
    <row r="16" spans="1:14">
      <c r="A16" s="342"/>
      <c r="B16" s="342"/>
      <c r="C16" s="368"/>
      <c r="D16" s="368"/>
      <c r="E16" s="368"/>
      <c r="F16" s="343"/>
      <c r="G16" s="291"/>
      <c r="H16" s="342"/>
      <c r="I16" s="344"/>
      <c r="J16" s="344"/>
      <c r="K16" s="342"/>
      <c r="L16" s="342"/>
      <c r="M16" s="342"/>
      <c r="N16" s="344"/>
    </row>
    <row r="17" spans="3:5">
      <c r="C17" s="368"/>
      <c r="D17" s="368"/>
      <c r="E17" s="368"/>
    </row>
    <row r="18" spans="3:5">
      <c r="C18" s="368"/>
      <c r="D18" s="368"/>
      <c r="E18" s="368"/>
    </row>
    <row r="19" spans="3:5">
      <c r="C19" s="368"/>
      <c r="D19" s="368"/>
      <c r="E19" s="368"/>
    </row>
    <row r="20" spans="3:5">
      <c r="C20" s="368"/>
      <c r="D20" s="368"/>
      <c r="E20" s="368"/>
    </row>
    <row r="21" spans="3:5">
      <c r="C21" s="368"/>
      <c r="D21" s="368"/>
      <c r="E21" s="368"/>
    </row>
    <row r="22" spans="3:5">
      <c r="C22" s="368"/>
      <c r="D22" s="368"/>
      <c r="E22" s="368"/>
    </row>
    <row r="23" spans="3:5">
      <c r="C23" s="368"/>
      <c r="D23" s="368"/>
      <c r="E23" s="368"/>
    </row>
  </sheetData>
  <mergeCells count="1">
    <mergeCell ref="D4:E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2A0A-D657-4374-B45D-B2772F27C0B7}">
  <sheetPr>
    <tabColor rgb="FF92D050"/>
  </sheetPr>
  <dimension ref="A1:N39"/>
  <sheetViews>
    <sheetView showGridLines="0" zoomScale="90" zoomScaleNormal="90" workbookViewId="0">
      <pane xSplit="5" ySplit="5" topLeftCell="F33" activePane="bottomRight" state="frozen"/>
      <selection pane="topRight" activeCell="F1" sqref="F1"/>
      <selection pane="bottomLeft" activeCell="A3" sqref="A3"/>
      <selection pane="bottomRight" activeCell="C33" sqref="C33"/>
    </sheetView>
  </sheetViews>
  <sheetFormatPr defaultColWidth="8.58203125" defaultRowHeight="14.5"/>
  <cols>
    <col min="1" max="1" width="8.25" style="37" customWidth="1"/>
    <col min="2" max="2" width="11.83203125" style="66" customWidth="1"/>
    <col min="3" max="5" width="12.83203125" style="54" customWidth="1"/>
    <col min="6" max="6" width="39.08203125" style="55" customWidth="1"/>
    <col min="7" max="7" width="19.58203125" style="52" customWidth="1"/>
    <col min="8" max="8" width="37.33203125" style="34" customWidth="1"/>
    <col min="9" max="9" width="37.33203125" style="53" customWidth="1"/>
    <col min="10" max="10" width="23.5" style="127" bestFit="1" customWidth="1"/>
    <col min="11" max="13" width="13.83203125" style="37" customWidth="1"/>
    <col min="14" max="14" width="22.33203125" style="34" customWidth="1"/>
    <col min="15" max="16384" width="8.58203125" style="34"/>
  </cols>
  <sheetData>
    <row r="1" spans="1:14">
      <c r="A1" s="194" t="s">
        <v>4</v>
      </c>
      <c r="B1" s="369"/>
      <c r="C1" s="342"/>
      <c r="D1" s="342"/>
      <c r="E1" s="342"/>
      <c r="F1" s="343"/>
      <c r="G1" s="291"/>
      <c r="H1" s="344"/>
      <c r="I1" s="292"/>
      <c r="J1" s="293"/>
      <c r="K1" s="293"/>
      <c r="L1" s="293"/>
      <c r="M1" s="293"/>
      <c r="N1" s="344"/>
    </row>
    <row r="2" spans="1:14">
      <c r="A2" s="190" t="s">
        <v>200</v>
      </c>
      <c r="B2" s="369"/>
      <c r="C2" s="342"/>
      <c r="D2" s="342"/>
      <c r="E2" s="370"/>
      <c r="F2" s="343"/>
      <c r="G2" s="291"/>
      <c r="H2" s="344"/>
      <c r="I2" s="292"/>
      <c r="J2" s="293"/>
      <c r="K2" s="293"/>
      <c r="L2" s="293"/>
      <c r="M2" s="293"/>
      <c r="N2" s="344"/>
    </row>
    <row r="3" spans="1:14" ht="15" thickBot="1">
      <c r="A3" s="139" t="s">
        <v>201</v>
      </c>
      <c r="B3" s="369"/>
      <c r="C3" s="342"/>
      <c r="D3" s="342"/>
      <c r="E3" s="342"/>
      <c r="F3" s="343"/>
      <c r="G3" s="291"/>
      <c r="H3" s="344"/>
      <c r="I3" s="292"/>
      <c r="J3" s="293"/>
      <c r="K3" s="293"/>
      <c r="L3" s="293"/>
      <c r="M3" s="293"/>
      <c r="N3" s="344"/>
    </row>
    <row r="4" spans="1:14" ht="33.65" customHeight="1" thickBot="1">
      <c r="A4" s="139"/>
      <c r="B4" s="288"/>
      <c r="C4" s="289"/>
      <c r="D4" s="497" t="s">
        <v>32</v>
      </c>
      <c r="E4" s="498"/>
      <c r="F4" s="290"/>
      <c r="G4" s="291"/>
      <c r="H4" s="290"/>
      <c r="I4" s="290"/>
      <c r="J4" s="15"/>
      <c r="K4" s="15"/>
      <c r="L4" s="12"/>
      <c r="M4" s="291"/>
      <c r="N4" s="291"/>
    </row>
    <row r="5" spans="1:14" ht="44" thickBot="1">
      <c r="A5" s="45" t="s">
        <v>33</v>
      </c>
      <c r="B5" s="175" t="s">
        <v>34</v>
      </c>
      <c r="C5" s="46" t="s">
        <v>35</v>
      </c>
      <c r="D5" s="46" t="s">
        <v>36</v>
      </c>
      <c r="E5" s="158" t="s">
        <v>37</v>
      </c>
      <c r="F5" s="48" t="s">
        <v>38</v>
      </c>
      <c r="G5" s="48" t="s">
        <v>39</v>
      </c>
      <c r="H5" s="48" t="s">
        <v>40</v>
      </c>
      <c r="I5" s="47" t="s">
        <v>41</v>
      </c>
      <c r="J5" s="48" t="s">
        <v>42</v>
      </c>
      <c r="K5" s="48" t="s">
        <v>189</v>
      </c>
      <c r="L5" s="48" t="s">
        <v>44</v>
      </c>
      <c r="M5" s="48" t="s">
        <v>45</v>
      </c>
      <c r="N5" s="49" t="s">
        <v>46</v>
      </c>
    </row>
    <row r="6" spans="1:14" s="59" customFormat="1" ht="44.25" customHeight="1">
      <c r="A6" s="176">
        <v>1</v>
      </c>
      <c r="B6" s="177">
        <v>43920</v>
      </c>
      <c r="C6" s="178">
        <v>5000</v>
      </c>
      <c r="D6" s="371">
        <v>5000</v>
      </c>
      <c r="E6" s="371"/>
      <c r="F6" s="303" t="s">
        <v>202</v>
      </c>
      <c r="G6" s="179">
        <v>43891</v>
      </c>
      <c r="H6" s="211" t="s">
        <v>193</v>
      </c>
      <c r="I6" s="180" t="s">
        <v>203</v>
      </c>
      <c r="J6" s="299" t="s">
        <v>65</v>
      </c>
      <c r="K6" s="372" t="s">
        <v>52</v>
      </c>
      <c r="L6" s="372" t="s">
        <v>53</v>
      </c>
      <c r="M6" s="372" t="s">
        <v>53</v>
      </c>
      <c r="N6" s="224" t="s">
        <v>48</v>
      </c>
    </row>
    <row r="7" spans="1:14" s="60" customFormat="1" ht="43.5">
      <c r="A7" s="373">
        <v>2</v>
      </c>
      <c r="B7" s="374" t="s">
        <v>204</v>
      </c>
      <c r="C7" s="371">
        <v>5000</v>
      </c>
      <c r="D7" s="371"/>
      <c r="E7" s="371">
        <v>5000</v>
      </c>
      <c r="F7" s="303" t="s">
        <v>202</v>
      </c>
      <c r="G7" s="375" t="s">
        <v>205</v>
      </c>
      <c r="H7" s="376" t="s">
        <v>67</v>
      </c>
      <c r="I7" s="180" t="s">
        <v>206</v>
      </c>
      <c r="J7" s="299" t="s">
        <v>207</v>
      </c>
      <c r="K7" s="372" t="s">
        <v>52</v>
      </c>
      <c r="L7" s="372" t="s">
        <v>53</v>
      </c>
      <c r="M7" s="372" t="s">
        <v>53</v>
      </c>
      <c r="N7" s="358" t="s">
        <v>48</v>
      </c>
    </row>
    <row r="8" spans="1:14" s="60" customFormat="1" ht="43.5">
      <c r="A8" s="373">
        <v>3</v>
      </c>
      <c r="B8" s="377">
        <v>43978</v>
      </c>
      <c r="C8" s="378">
        <v>5000</v>
      </c>
      <c r="D8" s="378"/>
      <c r="E8" s="378">
        <v>5000</v>
      </c>
      <c r="F8" s="303" t="s">
        <v>202</v>
      </c>
      <c r="G8" s="379" t="s">
        <v>208</v>
      </c>
      <c r="H8" s="376" t="s">
        <v>67</v>
      </c>
      <c r="I8" s="219" t="s">
        <v>209</v>
      </c>
      <c r="J8" s="299" t="s">
        <v>69</v>
      </c>
      <c r="K8" s="372" t="s">
        <v>52</v>
      </c>
      <c r="L8" s="372" t="s">
        <v>53</v>
      </c>
      <c r="M8" s="372" t="s">
        <v>53</v>
      </c>
      <c r="N8" s="358" t="s">
        <v>48</v>
      </c>
    </row>
    <row r="9" spans="1:14" s="60" customFormat="1" ht="43.5">
      <c r="A9" s="373">
        <v>4</v>
      </c>
      <c r="B9" s="377">
        <v>43999</v>
      </c>
      <c r="C9" s="378">
        <v>5000</v>
      </c>
      <c r="D9" s="378">
        <v>5000</v>
      </c>
      <c r="E9" s="378"/>
      <c r="F9" s="303" t="s">
        <v>202</v>
      </c>
      <c r="G9" s="375" t="s">
        <v>210</v>
      </c>
      <c r="H9" s="376" t="s">
        <v>67</v>
      </c>
      <c r="I9" s="180" t="s">
        <v>211</v>
      </c>
      <c r="J9" s="299" t="s">
        <v>69</v>
      </c>
      <c r="K9" s="372" t="s">
        <v>52</v>
      </c>
      <c r="L9" s="372" t="s">
        <v>53</v>
      </c>
      <c r="M9" s="372" t="s">
        <v>53</v>
      </c>
      <c r="N9" s="358" t="s">
        <v>48</v>
      </c>
    </row>
    <row r="10" spans="1:14" s="60" customFormat="1" ht="58">
      <c r="A10" s="373">
        <v>5</v>
      </c>
      <c r="B10" s="377">
        <v>44013</v>
      </c>
      <c r="C10" s="378">
        <v>10000</v>
      </c>
      <c r="D10" s="378">
        <v>10000</v>
      </c>
      <c r="E10" s="378"/>
      <c r="F10" s="303" t="s">
        <v>212</v>
      </c>
      <c r="G10" s="375" t="s">
        <v>77</v>
      </c>
      <c r="H10" s="376" t="s">
        <v>67</v>
      </c>
      <c r="I10" s="219" t="s">
        <v>213</v>
      </c>
      <c r="J10" s="299" t="s">
        <v>86</v>
      </c>
      <c r="K10" s="372" t="s">
        <v>73</v>
      </c>
      <c r="L10" s="372" t="s">
        <v>52</v>
      </c>
      <c r="M10" s="372" t="s">
        <v>52</v>
      </c>
      <c r="N10" s="358" t="s">
        <v>48</v>
      </c>
    </row>
    <row r="11" spans="1:14" s="60" customFormat="1" ht="43.5">
      <c r="A11" s="373">
        <v>6</v>
      </c>
      <c r="B11" s="377">
        <v>44068</v>
      </c>
      <c r="C11" s="378">
        <v>5000</v>
      </c>
      <c r="D11" s="378"/>
      <c r="E11" s="378">
        <v>5000</v>
      </c>
      <c r="F11" s="303" t="s">
        <v>202</v>
      </c>
      <c r="G11" s="375" t="s">
        <v>214</v>
      </c>
      <c r="H11" s="376" t="s">
        <v>67</v>
      </c>
      <c r="I11" s="180" t="s">
        <v>215</v>
      </c>
      <c r="J11" s="299" t="s">
        <v>207</v>
      </c>
      <c r="K11" s="372" t="s">
        <v>52</v>
      </c>
      <c r="L11" s="372" t="s">
        <v>53</v>
      </c>
      <c r="M11" s="372" t="s">
        <v>53</v>
      </c>
      <c r="N11" s="358" t="s">
        <v>48</v>
      </c>
    </row>
    <row r="12" spans="1:14" s="60" customFormat="1" ht="43.5">
      <c r="A12" s="373">
        <v>7</v>
      </c>
      <c r="B12" s="377">
        <v>44144</v>
      </c>
      <c r="C12" s="378">
        <v>5000</v>
      </c>
      <c r="D12" s="378">
        <v>5000</v>
      </c>
      <c r="E12" s="378"/>
      <c r="F12" s="303" t="s">
        <v>202</v>
      </c>
      <c r="G12" s="375" t="s">
        <v>216</v>
      </c>
      <c r="H12" s="376" t="s">
        <v>67</v>
      </c>
      <c r="I12" s="180" t="s">
        <v>217</v>
      </c>
      <c r="J12" s="299" t="s">
        <v>207</v>
      </c>
      <c r="K12" s="372" t="s">
        <v>52</v>
      </c>
      <c r="L12" s="372" t="s">
        <v>52</v>
      </c>
      <c r="M12" s="372" t="s">
        <v>218</v>
      </c>
      <c r="N12" s="358" t="s">
        <v>48</v>
      </c>
    </row>
    <row r="13" spans="1:14" s="60" customFormat="1" ht="43.5">
      <c r="A13" s="373">
        <v>8</v>
      </c>
      <c r="B13" s="377">
        <v>44134</v>
      </c>
      <c r="C13" s="378">
        <v>5000</v>
      </c>
      <c r="D13" s="378">
        <v>5000</v>
      </c>
      <c r="E13" s="378"/>
      <c r="F13" s="303" t="s">
        <v>202</v>
      </c>
      <c r="G13" s="375" t="s">
        <v>219</v>
      </c>
      <c r="H13" s="376" t="s">
        <v>67</v>
      </c>
      <c r="I13" s="180" t="s">
        <v>220</v>
      </c>
      <c r="J13" s="299" t="s">
        <v>86</v>
      </c>
      <c r="K13" s="372" t="s">
        <v>52</v>
      </c>
      <c r="L13" s="372" t="s">
        <v>53</v>
      </c>
      <c r="M13" s="372" t="s">
        <v>53</v>
      </c>
      <c r="N13" s="358" t="s">
        <v>48</v>
      </c>
    </row>
    <row r="14" spans="1:14" s="60" customFormat="1" ht="43.5">
      <c r="A14" s="373">
        <v>9</v>
      </c>
      <c r="B14" s="377">
        <v>44134</v>
      </c>
      <c r="C14" s="378">
        <v>5000</v>
      </c>
      <c r="D14" s="378">
        <v>5000</v>
      </c>
      <c r="E14" s="378"/>
      <c r="F14" s="303" t="s">
        <v>202</v>
      </c>
      <c r="G14" s="375" t="s">
        <v>221</v>
      </c>
      <c r="H14" s="376" t="s">
        <v>67</v>
      </c>
      <c r="I14" s="180" t="s">
        <v>222</v>
      </c>
      <c r="J14" s="299" t="s">
        <v>86</v>
      </c>
      <c r="K14" s="372" t="s">
        <v>52</v>
      </c>
      <c r="L14" s="372" t="s">
        <v>53</v>
      </c>
      <c r="M14" s="372" t="s">
        <v>53</v>
      </c>
      <c r="N14" s="358" t="s">
        <v>48</v>
      </c>
    </row>
    <row r="15" spans="1:14" s="60" customFormat="1" ht="43.5">
      <c r="A15" s="373">
        <v>10</v>
      </c>
      <c r="B15" s="377">
        <v>44194</v>
      </c>
      <c r="C15" s="378">
        <v>5000</v>
      </c>
      <c r="D15" s="378">
        <v>5000</v>
      </c>
      <c r="E15" s="378"/>
      <c r="F15" s="303" t="s">
        <v>202</v>
      </c>
      <c r="G15" s="375" t="s">
        <v>221</v>
      </c>
      <c r="H15" s="376" t="s">
        <v>67</v>
      </c>
      <c r="I15" s="180" t="s">
        <v>223</v>
      </c>
      <c r="J15" s="299" t="s">
        <v>86</v>
      </c>
      <c r="K15" s="372" t="s">
        <v>52</v>
      </c>
      <c r="L15" s="372" t="s">
        <v>53</v>
      </c>
      <c r="M15" s="372" t="s">
        <v>53</v>
      </c>
      <c r="N15" s="358" t="s">
        <v>48</v>
      </c>
    </row>
    <row r="16" spans="1:14" s="60" customFormat="1" ht="43.5">
      <c r="A16" s="373">
        <v>11</v>
      </c>
      <c r="B16" s="377">
        <v>44195</v>
      </c>
      <c r="C16" s="378">
        <v>5000</v>
      </c>
      <c r="D16" s="378">
        <v>5000</v>
      </c>
      <c r="E16" s="378"/>
      <c r="F16" s="303" t="s">
        <v>202</v>
      </c>
      <c r="G16" s="375" t="s">
        <v>221</v>
      </c>
      <c r="H16" s="376" t="s">
        <v>67</v>
      </c>
      <c r="I16" s="180" t="s">
        <v>224</v>
      </c>
      <c r="J16" s="299" t="s">
        <v>86</v>
      </c>
      <c r="K16" s="372" t="s">
        <v>52</v>
      </c>
      <c r="L16" s="372" t="s">
        <v>53</v>
      </c>
      <c r="M16" s="372" t="s">
        <v>53</v>
      </c>
      <c r="N16" s="358" t="s">
        <v>48</v>
      </c>
    </row>
    <row r="17" spans="1:14" s="60" customFormat="1" ht="43.5">
      <c r="A17" s="373">
        <v>12</v>
      </c>
      <c r="B17" s="377">
        <v>44195</v>
      </c>
      <c r="C17" s="378">
        <v>2000</v>
      </c>
      <c r="D17" s="378">
        <v>2000</v>
      </c>
      <c r="E17" s="378"/>
      <c r="F17" s="303" t="s">
        <v>225</v>
      </c>
      <c r="G17" s="375" t="s">
        <v>226</v>
      </c>
      <c r="H17" s="376" t="s">
        <v>67</v>
      </c>
      <c r="I17" s="219" t="s">
        <v>227</v>
      </c>
      <c r="J17" s="299" t="s">
        <v>86</v>
      </c>
      <c r="K17" s="372" t="s">
        <v>52</v>
      </c>
      <c r="L17" s="372" t="s">
        <v>53</v>
      </c>
      <c r="M17" s="372" t="s">
        <v>53</v>
      </c>
      <c r="N17" s="358" t="s">
        <v>48</v>
      </c>
    </row>
    <row r="18" spans="1:14" s="60" customFormat="1" ht="43.5">
      <c r="A18" s="373">
        <v>13</v>
      </c>
      <c r="B18" s="377">
        <v>44230</v>
      </c>
      <c r="C18" s="378">
        <v>5000</v>
      </c>
      <c r="D18" s="378">
        <v>5000</v>
      </c>
      <c r="E18" s="378"/>
      <c r="F18" s="303" t="s">
        <v>202</v>
      </c>
      <c r="G18" s="375" t="s">
        <v>221</v>
      </c>
      <c r="H18" s="376" t="s">
        <v>67</v>
      </c>
      <c r="I18" s="180" t="s">
        <v>228</v>
      </c>
      <c r="J18" s="299" t="s">
        <v>60</v>
      </c>
      <c r="K18" s="372" t="s">
        <v>52</v>
      </c>
      <c r="L18" s="372" t="s">
        <v>53</v>
      </c>
      <c r="M18" s="372" t="s">
        <v>53</v>
      </c>
      <c r="N18" s="358" t="s">
        <v>48</v>
      </c>
    </row>
    <row r="19" spans="1:14" s="60" customFormat="1" ht="43.5">
      <c r="A19" s="373">
        <v>14</v>
      </c>
      <c r="B19" s="377">
        <v>44237</v>
      </c>
      <c r="C19" s="378">
        <v>6000</v>
      </c>
      <c r="D19" s="378"/>
      <c r="E19" s="378">
        <v>6000</v>
      </c>
      <c r="F19" s="303" t="s">
        <v>229</v>
      </c>
      <c r="G19" s="375" t="s">
        <v>48</v>
      </c>
      <c r="H19" s="376" t="s">
        <v>67</v>
      </c>
      <c r="I19" s="219" t="s">
        <v>230</v>
      </c>
      <c r="J19" s="299" t="s">
        <v>231</v>
      </c>
      <c r="K19" s="372" t="s">
        <v>52</v>
      </c>
      <c r="L19" s="372" t="s">
        <v>53</v>
      </c>
      <c r="M19" s="372" t="s">
        <v>53</v>
      </c>
      <c r="N19" s="358" t="s">
        <v>48</v>
      </c>
    </row>
    <row r="20" spans="1:14" s="60" customFormat="1" ht="43.5">
      <c r="A20" s="373">
        <v>15</v>
      </c>
      <c r="B20" s="377">
        <v>44277</v>
      </c>
      <c r="C20" s="378">
        <v>5000</v>
      </c>
      <c r="D20" s="378">
        <v>5000</v>
      </c>
      <c r="E20" s="378"/>
      <c r="F20" s="303" t="s">
        <v>202</v>
      </c>
      <c r="G20" s="375" t="s">
        <v>221</v>
      </c>
      <c r="H20" s="376" t="s">
        <v>67</v>
      </c>
      <c r="I20" s="180" t="s">
        <v>232</v>
      </c>
      <c r="J20" s="299" t="s">
        <v>60</v>
      </c>
      <c r="K20" s="372" t="s">
        <v>52</v>
      </c>
      <c r="L20" s="372" t="s">
        <v>53</v>
      </c>
      <c r="M20" s="372" t="s">
        <v>53</v>
      </c>
      <c r="N20" s="358" t="s">
        <v>48</v>
      </c>
    </row>
    <row r="21" spans="1:14" s="60" customFormat="1" ht="43.5">
      <c r="A21" s="373">
        <v>16</v>
      </c>
      <c r="B21" s="377">
        <v>44381</v>
      </c>
      <c r="C21" s="378">
        <v>7000</v>
      </c>
      <c r="D21" s="378"/>
      <c r="E21" s="378">
        <v>7000</v>
      </c>
      <c r="F21" s="303" t="s">
        <v>233</v>
      </c>
      <c r="G21" s="375" t="s">
        <v>48</v>
      </c>
      <c r="H21" s="220" t="s">
        <v>234</v>
      </c>
      <c r="I21" s="354" t="s">
        <v>235</v>
      </c>
      <c r="J21" s="299" t="s">
        <v>231</v>
      </c>
      <c r="K21" s="372" t="s">
        <v>52</v>
      </c>
      <c r="L21" s="372" t="s">
        <v>53</v>
      </c>
      <c r="M21" s="372" t="s">
        <v>53</v>
      </c>
      <c r="N21" s="358" t="s">
        <v>48</v>
      </c>
    </row>
    <row r="22" spans="1:14" s="60" customFormat="1" ht="43.5">
      <c r="A22" s="373">
        <v>17</v>
      </c>
      <c r="B22" s="377">
        <v>44293</v>
      </c>
      <c r="C22" s="378">
        <v>5000</v>
      </c>
      <c r="D22" s="378">
        <v>5000</v>
      </c>
      <c r="E22" s="378"/>
      <c r="F22" s="303" t="s">
        <v>202</v>
      </c>
      <c r="G22" s="375" t="s">
        <v>48</v>
      </c>
      <c r="H22" s="376" t="s">
        <v>67</v>
      </c>
      <c r="I22" s="180" t="s">
        <v>236</v>
      </c>
      <c r="J22" s="299" t="s">
        <v>60</v>
      </c>
      <c r="K22" s="372" t="s">
        <v>52</v>
      </c>
      <c r="L22" s="372" t="s">
        <v>53</v>
      </c>
      <c r="M22" s="372" t="s">
        <v>53</v>
      </c>
      <c r="N22" s="358" t="s">
        <v>48</v>
      </c>
    </row>
    <row r="23" spans="1:14" s="60" customFormat="1" ht="43.5">
      <c r="A23" s="373">
        <v>18</v>
      </c>
      <c r="B23" s="377">
        <v>44294</v>
      </c>
      <c r="C23" s="378">
        <v>7000</v>
      </c>
      <c r="D23" s="378"/>
      <c r="E23" s="378">
        <v>7000</v>
      </c>
      <c r="F23" s="303" t="s">
        <v>237</v>
      </c>
      <c r="G23" s="375" t="s">
        <v>48</v>
      </c>
      <c r="H23" s="376" t="s">
        <v>67</v>
      </c>
      <c r="I23" s="219" t="s">
        <v>238</v>
      </c>
      <c r="J23" s="380" t="s">
        <v>231</v>
      </c>
      <c r="K23" s="372" t="s">
        <v>52</v>
      </c>
      <c r="L23" s="372" t="s">
        <v>53</v>
      </c>
      <c r="M23" s="372" t="s">
        <v>53</v>
      </c>
      <c r="N23" s="358" t="s">
        <v>48</v>
      </c>
    </row>
    <row r="24" spans="1:14" s="60" customFormat="1" ht="43.5">
      <c r="A24" s="373">
        <v>19</v>
      </c>
      <c r="B24" s="377">
        <v>44322</v>
      </c>
      <c r="C24" s="378">
        <v>3500</v>
      </c>
      <c r="D24" s="378"/>
      <c r="E24" s="378">
        <v>3500</v>
      </c>
      <c r="F24" s="303" t="s">
        <v>239</v>
      </c>
      <c r="G24" s="375" t="s">
        <v>48</v>
      </c>
      <c r="H24" s="376" t="s">
        <v>67</v>
      </c>
      <c r="I24" s="219" t="s">
        <v>240</v>
      </c>
      <c r="J24" s="380" t="s">
        <v>231</v>
      </c>
      <c r="K24" s="372" t="s">
        <v>52</v>
      </c>
      <c r="L24" s="372" t="s">
        <v>53</v>
      </c>
      <c r="M24" s="372" t="s">
        <v>53</v>
      </c>
      <c r="N24" s="358" t="s">
        <v>48</v>
      </c>
    </row>
    <row r="25" spans="1:14" s="60" customFormat="1" ht="43.5">
      <c r="A25" s="373">
        <v>20</v>
      </c>
      <c r="B25" s="377">
        <v>44327</v>
      </c>
      <c r="C25" s="378">
        <v>2000</v>
      </c>
      <c r="D25" s="378">
        <v>2000</v>
      </c>
      <c r="E25" s="378"/>
      <c r="F25" s="303" t="s">
        <v>241</v>
      </c>
      <c r="G25" s="375" t="s">
        <v>48</v>
      </c>
      <c r="H25" s="376" t="s">
        <v>67</v>
      </c>
      <c r="I25" s="219" t="s">
        <v>242</v>
      </c>
      <c r="J25" s="380" t="s">
        <v>86</v>
      </c>
      <c r="K25" s="372" t="s">
        <v>52</v>
      </c>
      <c r="L25" s="372" t="s">
        <v>53</v>
      </c>
      <c r="M25" s="372" t="s">
        <v>53</v>
      </c>
      <c r="N25" s="358" t="s">
        <v>48</v>
      </c>
    </row>
    <row r="26" spans="1:14" s="64" customFormat="1" ht="29">
      <c r="A26" s="181">
        <v>21</v>
      </c>
      <c r="B26" s="182">
        <v>44378</v>
      </c>
      <c r="C26" s="61">
        <v>5000</v>
      </c>
      <c r="D26" s="378"/>
      <c r="E26" s="378">
        <v>5000</v>
      </c>
      <c r="F26" s="40" t="s">
        <v>243</v>
      </c>
      <c r="G26" s="62" t="s">
        <v>48</v>
      </c>
      <c r="H26" s="180" t="s">
        <v>244</v>
      </c>
      <c r="I26" s="221" t="s">
        <v>245</v>
      </c>
      <c r="J26" s="42" t="s">
        <v>86</v>
      </c>
      <c r="K26" s="63" t="s">
        <v>52</v>
      </c>
      <c r="L26" s="63" t="s">
        <v>53</v>
      </c>
      <c r="M26" s="63" t="s">
        <v>53</v>
      </c>
      <c r="N26" s="225" t="s">
        <v>48</v>
      </c>
    </row>
    <row r="27" spans="1:14" s="64" customFormat="1" ht="72.5">
      <c r="A27" s="181">
        <v>22</v>
      </c>
      <c r="B27" s="182">
        <v>44378</v>
      </c>
      <c r="C27" s="61">
        <v>10000</v>
      </c>
      <c r="D27" s="378"/>
      <c r="E27" s="378">
        <v>10000</v>
      </c>
      <c r="F27" s="40" t="s">
        <v>243</v>
      </c>
      <c r="G27" s="62" t="s">
        <v>246</v>
      </c>
      <c r="H27" s="180" t="s">
        <v>247</v>
      </c>
      <c r="I27" s="180" t="s">
        <v>248</v>
      </c>
      <c r="J27" s="42" t="s">
        <v>86</v>
      </c>
      <c r="K27" s="63" t="s">
        <v>52</v>
      </c>
      <c r="L27" s="63" t="s">
        <v>53</v>
      </c>
      <c r="M27" s="63" t="s">
        <v>53</v>
      </c>
      <c r="N27" s="225" t="s">
        <v>48</v>
      </c>
    </row>
    <row r="28" spans="1:14" s="65" customFormat="1" ht="43.5">
      <c r="A28" s="181">
        <v>23</v>
      </c>
      <c r="B28" s="182">
        <v>44456</v>
      </c>
      <c r="C28" s="61">
        <v>10000</v>
      </c>
      <c r="D28" s="61"/>
      <c r="E28" s="61">
        <v>10000</v>
      </c>
      <c r="F28" s="42" t="s">
        <v>243</v>
      </c>
      <c r="G28" s="62" t="s">
        <v>249</v>
      </c>
      <c r="H28" s="41" t="s">
        <v>250</v>
      </c>
      <c r="I28" s="222" t="s">
        <v>251</v>
      </c>
      <c r="J28" s="42" t="s">
        <v>86</v>
      </c>
      <c r="K28" s="63" t="s">
        <v>52</v>
      </c>
      <c r="L28" s="63" t="s">
        <v>53</v>
      </c>
      <c r="M28" s="63" t="s">
        <v>53</v>
      </c>
      <c r="N28" s="225" t="s">
        <v>48</v>
      </c>
    </row>
    <row r="29" spans="1:14" s="60" customFormat="1" ht="43.5">
      <c r="A29" s="373">
        <v>24</v>
      </c>
      <c r="B29" s="377">
        <v>44488</v>
      </c>
      <c r="C29" s="378">
        <v>5000</v>
      </c>
      <c r="D29" s="378">
        <v>5000</v>
      </c>
      <c r="E29" s="378"/>
      <c r="F29" s="303" t="s">
        <v>202</v>
      </c>
      <c r="G29" s="375" t="s">
        <v>252</v>
      </c>
      <c r="H29" s="376" t="s">
        <v>67</v>
      </c>
      <c r="I29" s="219" t="s">
        <v>253</v>
      </c>
      <c r="J29" s="380" t="s">
        <v>86</v>
      </c>
      <c r="K29" s="372" t="s">
        <v>52</v>
      </c>
      <c r="L29" s="372" t="s">
        <v>53</v>
      </c>
      <c r="M29" s="372" t="s">
        <v>53</v>
      </c>
      <c r="N29" s="358" t="s">
        <v>48</v>
      </c>
    </row>
    <row r="30" spans="1:14" s="60" customFormat="1" ht="43.5">
      <c r="A30" s="373">
        <v>25</v>
      </c>
      <c r="B30" s="377">
        <v>44501</v>
      </c>
      <c r="C30" s="378">
        <v>5000</v>
      </c>
      <c r="D30" s="378">
        <v>5000</v>
      </c>
      <c r="E30" s="378"/>
      <c r="F30" s="303" t="s">
        <v>202</v>
      </c>
      <c r="G30" s="379" t="s">
        <v>254</v>
      </c>
      <c r="H30" s="376" t="s">
        <v>67</v>
      </c>
      <c r="I30" s="180" t="s">
        <v>255</v>
      </c>
      <c r="J30" s="380" t="s">
        <v>86</v>
      </c>
      <c r="K30" s="372" t="s">
        <v>52</v>
      </c>
      <c r="L30" s="372" t="s">
        <v>53</v>
      </c>
      <c r="M30" s="372" t="s">
        <v>53</v>
      </c>
      <c r="N30" s="358" t="s">
        <v>48</v>
      </c>
    </row>
    <row r="31" spans="1:14" s="60" customFormat="1" ht="44" thickBot="1">
      <c r="A31" s="381">
        <v>26</v>
      </c>
      <c r="B31" s="382">
        <v>44537</v>
      </c>
      <c r="C31" s="383">
        <v>5000</v>
      </c>
      <c r="D31" s="383">
        <v>5000</v>
      </c>
      <c r="E31" s="383"/>
      <c r="F31" s="384" t="s">
        <v>202</v>
      </c>
      <c r="G31" s="385" t="s">
        <v>256</v>
      </c>
      <c r="H31" s="386" t="s">
        <v>67</v>
      </c>
      <c r="I31" s="223" t="s">
        <v>257</v>
      </c>
      <c r="J31" s="387" t="s">
        <v>86</v>
      </c>
      <c r="K31" s="388" t="s">
        <v>52</v>
      </c>
      <c r="L31" s="388" t="s">
        <v>53</v>
      </c>
      <c r="M31" s="388" t="s">
        <v>53</v>
      </c>
      <c r="N31" s="367" t="s">
        <v>48</v>
      </c>
    </row>
    <row r="32" spans="1:14">
      <c r="A32" s="293"/>
      <c r="B32" s="369"/>
      <c r="C32" s="368"/>
      <c r="D32" s="368"/>
      <c r="E32" s="368"/>
      <c r="F32" s="343"/>
      <c r="G32" s="291"/>
      <c r="H32" s="344"/>
      <c r="I32" s="292"/>
      <c r="J32" s="293"/>
      <c r="K32" s="293"/>
      <c r="L32" s="293"/>
      <c r="M32" s="293"/>
      <c r="N32" s="344"/>
    </row>
    <row r="33" spans="1:6">
      <c r="A33" s="38" t="s">
        <v>157</v>
      </c>
      <c r="B33" s="369"/>
      <c r="C33" s="36">
        <f>SUM(C6:C32)</f>
        <v>142500</v>
      </c>
      <c r="D33" s="67">
        <f>SUM(D6:D32)</f>
        <v>79000</v>
      </c>
      <c r="E33" s="67">
        <f>SUM(E6:E32)</f>
        <v>63500</v>
      </c>
      <c r="F33" s="343"/>
    </row>
    <row r="34" spans="1:6">
      <c r="A34" s="293"/>
      <c r="B34" s="369"/>
      <c r="C34" s="368"/>
      <c r="D34" s="368"/>
      <c r="E34" s="368"/>
      <c r="F34" s="343"/>
    </row>
    <row r="35" spans="1:6">
      <c r="A35" s="293"/>
      <c r="B35" s="369"/>
      <c r="C35" s="368"/>
      <c r="D35" s="368"/>
      <c r="E35" s="68"/>
      <c r="F35" s="69"/>
    </row>
    <row r="36" spans="1:6">
      <c r="A36" s="344"/>
      <c r="B36" s="369"/>
      <c r="C36" s="368"/>
      <c r="D36" s="368"/>
      <c r="E36" s="368"/>
      <c r="F36" s="343"/>
    </row>
    <row r="37" spans="1:6">
      <c r="A37" s="293"/>
      <c r="B37" s="369"/>
      <c r="C37" s="368"/>
      <c r="D37" s="368"/>
      <c r="E37" s="368"/>
      <c r="F37" s="343"/>
    </row>
    <row r="38" spans="1:6">
      <c r="A38" s="293"/>
      <c r="B38" s="369"/>
      <c r="C38" s="368"/>
      <c r="D38" s="368"/>
      <c r="E38" s="368"/>
      <c r="F38" s="343"/>
    </row>
    <row r="39" spans="1:6">
      <c r="A39" s="293"/>
      <c r="B39" s="369"/>
      <c r="C39" s="368"/>
      <c r="D39" s="368"/>
      <c r="E39" s="368"/>
      <c r="F39" s="343"/>
    </row>
  </sheetData>
  <mergeCells count="1">
    <mergeCell ref="D4:E4"/>
  </mergeCells>
  <pageMargins left="0.7" right="0.7" top="0.75" bottom="0.75" header="0.3" footer="0.3"/>
  <pageSetup paperSize="9" orientation="portrait" r:id="rId1"/>
  <ignoredErrors>
    <ignoredError sqref="B7:B8 B10 B12 B16:B31"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A24A9-55E0-4FE8-AB22-B89EDAF44E75}">
  <sheetPr>
    <tabColor rgb="FF92D050"/>
  </sheetPr>
  <dimension ref="A1:N21"/>
  <sheetViews>
    <sheetView showGridLines="0" zoomScale="90" zoomScaleNormal="90" workbookViewId="0">
      <pane xSplit="6" ySplit="5" topLeftCell="G13" activePane="bottomRight" state="frozen"/>
      <selection pane="topRight" activeCell="G1" sqref="G1"/>
      <selection pane="bottomLeft" activeCell="A6" sqref="A6"/>
      <selection pane="bottomRight" activeCell="C13" sqref="C13"/>
    </sheetView>
  </sheetViews>
  <sheetFormatPr defaultColWidth="8.58203125" defaultRowHeight="14.5"/>
  <cols>
    <col min="1" max="1" width="8.25" style="34" customWidth="1"/>
    <col min="2" max="2" width="11.83203125" style="66" customWidth="1"/>
    <col min="3" max="5" width="12.83203125" style="34" customWidth="1"/>
    <col min="6" max="6" width="39.08203125" style="55" customWidth="1"/>
    <col min="7" max="7" width="19.58203125" style="52" customWidth="1"/>
    <col min="8" max="8" width="37.33203125" style="55" customWidth="1"/>
    <col min="9" max="9" width="37.33203125" style="34" customWidth="1"/>
    <col min="10" max="10" width="15.33203125" style="34" bestFit="1" customWidth="1"/>
    <col min="11" max="11" width="13.83203125" style="52" customWidth="1"/>
    <col min="12" max="13" width="13.83203125" style="37" customWidth="1"/>
    <col min="14" max="14" width="22.33203125" style="229" customWidth="1"/>
    <col min="15" max="16384" width="8.58203125" style="34"/>
  </cols>
  <sheetData>
    <row r="1" spans="1:14">
      <c r="A1" s="195" t="s">
        <v>5</v>
      </c>
      <c r="B1" s="369"/>
      <c r="C1" s="344"/>
      <c r="D1" s="344"/>
      <c r="E1" s="344"/>
      <c r="F1" s="343"/>
      <c r="G1" s="291"/>
      <c r="H1" s="343"/>
      <c r="I1" s="344"/>
      <c r="J1" s="344"/>
      <c r="K1" s="291"/>
      <c r="L1" s="293"/>
      <c r="M1" s="293"/>
      <c r="N1" s="389"/>
    </row>
    <row r="2" spans="1:14">
      <c r="A2" s="190" t="s">
        <v>258</v>
      </c>
      <c r="B2" s="369"/>
      <c r="C2" s="344"/>
      <c r="D2" s="344"/>
      <c r="E2" s="344"/>
      <c r="F2" s="343"/>
      <c r="G2" s="291"/>
      <c r="H2" s="343"/>
      <c r="I2" s="344"/>
      <c r="J2" s="344"/>
      <c r="K2" s="291"/>
      <c r="L2" s="293"/>
      <c r="M2" s="293"/>
      <c r="N2" s="389"/>
    </row>
    <row r="3" spans="1:14" ht="15" thickBot="1">
      <c r="A3" s="139" t="s">
        <v>31</v>
      </c>
      <c r="B3" s="369"/>
      <c r="C3" s="344"/>
      <c r="D3" s="344"/>
      <c r="E3" s="344"/>
      <c r="F3" s="343"/>
      <c r="G3" s="291"/>
      <c r="H3" s="343"/>
      <c r="I3" s="344"/>
      <c r="J3" s="344"/>
      <c r="K3" s="291"/>
      <c r="L3" s="293"/>
      <c r="M3" s="293"/>
      <c r="N3" s="389"/>
    </row>
    <row r="4" spans="1:14" ht="33.65" customHeight="1" thickBot="1">
      <c r="A4" s="139"/>
      <c r="B4" s="288"/>
      <c r="C4" s="289"/>
      <c r="D4" s="497" t="s">
        <v>32</v>
      </c>
      <c r="E4" s="498"/>
      <c r="F4" s="290"/>
      <c r="G4" s="291"/>
      <c r="H4" s="290"/>
      <c r="I4" s="290"/>
      <c r="J4" s="290"/>
      <c r="K4" s="15"/>
      <c r="L4" s="12"/>
      <c r="M4" s="291"/>
      <c r="N4" s="291"/>
    </row>
    <row r="5" spans="1:14" ht="44" thickBot="1">
      <c r="A5" s="18" t="s">
        <v>33</v>
      </c>
      <c r="B5" s="143" t="s">
        <v>34</v>
      </c>
      <c r="C5" s="20" t="s">
        <v>35</v>
      </c>
      <c r="D5" s="144" t="s">
        <v>36</v>
      </c>
      <c r="E5" s="158" t="s">
        <v>37</v>
      </c>
      <c r="F5" s="21" t="s">
        <v>38</v>
      </c>
      <c r="G5" s="21" t="s">
        <v>39</v>
      </c>
      <c r="H5" s="21" t="s">
        <v>40</v>
      </c>
      <c r="I5" s="145" t="s">
        <v>41</v>
      </c>
      <c r="J5" s="21" t="s">
        <v>42</v>
      </c>
      <c r="K5" s="21" t="s">
        <v>189</v>
      </c>
      <c r="L5" s="21" t="s">
        <v>44</v>
      </c>
      <c r="M5" s="21" t="s">
        <v>45</v>
      </c>
      <c r="N5" s="22" t="s">
        <v>46</v>
      </c>
    </row>
    <row r="6" spans="1:14" s="53" customFormat="1" ht="43.5">
      <c r="A6" s="390">
        <v>1</v>
      </c>
      <c r="B6" s="391">
        <v>43891</v>
      </c>
      <c r="C6" s="392">
        <v>20000</v>
      </c>
      <c r="D6" s="392"/>
      <c r="E6" s="392">
        <v>20000</v>
      </c>
      <c r="F6" s="393" t="s">
        <v>259</v>
      </c>
      <c r="G6" s="394" t="s">
        <v>260</v>
      </c>
      <c r="H6" s="395" t="s">
        <v>67</v>
      </c>
      <c r="I6" s="226" t="s">
        <v>261</v>
      </c>
      <c r="J6" s="396" t="s">
        <v>60</v>
      </c>
      <c r="K6" s="394" t="s">
        <v>73</v>
      </c>
      <c r="L6" s="397" t="s">
        <v>52</v>
      </c>
      <c r="M6" s="397" t="s">
        <v>52</v>
      </c>
      <c r="N6" s="398" t="s">
        <v>48</v>
      </c>
    </row>
    <row r="7" spans="1:14" s="53" customFormat="1" ht="43.5">
      <c r="A7" s="399">
        <v>2</v>
      </c>
      <c r="B7" s="400">
        <v>44316</v>
      </c>
      <c r="C7" s="401">
        <v>50000</v>
      </c>
      <c r="D7" s="401"/>
      <c r="E7" s="401">
        <v>50000</v>
      </c>
      <c r="F7" s="402" t="s">
        <v>262</v>
      </c>
      <c r="G7" s="403" t="s">
        <v>112</v>
      </c>
      <c r="H7" s="404" t="s">
        <v>67</v>
      </c>
      <c r="I7" s="228" t="s">
        <v>263</v>
      </c>
      <c r="J7" s="298" t="s">
        <v>86</v>
      </c>
      <c r="K7" s="403" t="s">
        <v>73</v>
      </c>
      <c r="L7" s="405" t="s">
        <v>52</v>
      </c>
      <c r="M7" s="405" t="s">
        <v>52</v>
      </c>
      <c r="N7" s="406" t="s">
        <v>48</v>
      </c>
    </row>
    <row r="8" spans="1:14" s="53" customFormat="1" ht="43.5">
      <c r="A8" s="399">
        <v>3</v>
      </c>
      <c r="B8" s="400">
        <v>44378</v>
      </c>
      <c r="C8" s="401">
        <v>100000</v>
      </c>
      <c r="D8" s="401"/>
      <c r="E8" s="401">
        <v>100000</v>
      </c>
      <c r="F8" s="402" t="s">
        <v>264</v>
      </c>
      <c r="G8" s="403" t="s">
        <v>265</v>
      </c>
      <c r="H8" s="402" t="s">
        <v>266</v>
      </c>
      <c r="I8" s="402" t="s">
        <v>266</v>
      </c>
      <c r="J8" s="303" t="s">
        <v>60</v>
      </c>
      <c r="K8" s="403" t="s">
        <v>73</v>
      </c>
      <c r="L8" s="405" t="s">
        <v>52</v>
      </c>
      <c r="M8" s="405" t="s">
        <v>218</v>
      </c>
      <c r="N8" s="406" t="s">
        <v>48</v>
      </c>
    </row>
    <row r="9" spans="1:14" s="53" customFormat="1" ht="43.5">
      <c r="A9" s="399">
        <v>4</v>
      </c>
      <c r="B9" s="400">
        <v>44711</v>
      </c>
      <c r="C9" s="401">
        <v>25000</v>
      </c>
      <c r="D9" s="401">
        <v>25000</v>
      </c>
      <c r="E9" s="401"/>
      <c r="F9" s="402" t="s">
        <v>267</v>
      </c>
      <c r="G9" s="403" t="s">
        <v>268</v>
      </c>
      <c r="H9" s="404" t="s">
        <v>67</v>
      </c>
      <c r="I9" s="228" t="s">
        <v>263</v>
      </c>
      <c r="J9" s="407" t="s">
        <v>151</v>
      </c>
      <c r="K9" s="403" t="s">
        <v>73</v>
      </c>
      <c r="L9" s="405" t="s">
        <v>52</v>
      </c>
      <c r="M9" s="405" t="s">
        <v>52</v>
      </c>
      <c r="N9" s="406" t="s">
        <v>48</v>
      </c>
    </row>
    <row r="10" spans="1:14" s="53" customFormat="1" ht="43.5">
      <c r="A10" s="399">
        <v>5</v>
      </c>
      <c r="B10" s="400">
        <v>44899</v>
      </c>
      <c r="C10" s="401">
        <v>25000</v>
      </c>
      <c r="D10" s="401">
        <v>25000</v>
      </c>
      <c r="E10" s="401"/>
      <c r="F10" s="402" t="s">
        <v>269</v>
      </c>
      <c r="G10" s="403" t="s">
        <v>270</v>
      </c>
      <c r="H10" s="404" t="s">
        <v>67</v>
      </c>
      <c r="I10" s="228" t="s">
        <v>263</v>
      </c>
      <c r="J10" s="298" t="s">
        <v>86</v>
      </c>
      <c r="K10" s="403" t="s">
        <v>73</v>
      </c>
      <c r="L10" s="405" t="s">
        <v>52</v>
      </c>
      <c r="M10" s="405" t="s">
        <v>52</v>
      </c>
      <c r="N10" s="406" t="s">
        <v>48</v>
      </c>
    </row>
    <row r="11" spans="1:14" s="53" customFormat="1" ht="58.5" thickBot="1">
      <c r="A11" s="408">
        <v>6</v>
      </c>
      <c r="B11" s="409">
        <v>45100</v>
      </c>
      <c r="C11" s="410">
        <v>25000</v>
      </c>
      <c r="D11" s="410"/>
      <c r="E11" s="410">
        <v>25000</v>
      </c>
      <c r="F11" s="411" t="s">
        <v>271</v>
      </c>
      <c r="G11" s="412" t="s">
        <v>272</v>
      </c>
      <c r="H11" s="227" t="s">
        <v>273</v>
      </c>
      <c r="I11" s="227" t="s">
        <v>274</v>
      </c>
      <c r="J11" s="413" t="s">
        <v>86</v>
      </c>
      <c r="K11" s="412" t="s">
        <v>275</v>
      </c>
      <c r="L11" s="414" t="s">
        <v>52</v>
      </c>
      <c r="M11" s="414" t="s">
        <v>52</v>
      </c>
      <c r="N11" s="415" t="s">
        <v>276</v>
      </c>
    </row>
    <row r="12" spans="1:14">
      <c r="A12" s="344"/>
      <c r="B12" s="369"/>
      <c r="C12" s="368"/>
      <c r="D12" s="368"/>
      <c r="E12" s="368"/>
      <c r="F12" s="343"/>
      <c r="G12" s="291"/>
      <c r="H12" s="343"/>
      <c r="I12" s="344"/>
      <c r="J12" s="344"/>
      <c r="K12" s="291"/>
      <c r="L12" s="293"/>
      <c r="M12" s="293"/>
      <c r="N12" s="389"/>
    </row>
    <row r="13" spans="1:14">
      <c r="A13" s="35" t="s">
        <v>157</v>
      </c>
      <c r="B13" s="369"/>
      <c r="C13" s="36">
        <f>SUM(C6:C12)</f>
        <v>245000</v>
      </c>
      <c r="D13" s="44">
        <f>SUM(D6:D12)</f>
        <v>50000</v>
      </c>
      <c r="E13" s="44">
        <f>SUM(E6:E12)</f>
        <v>195000</v>
      </c>
      <c r="F13" s="343"/>
      <c r="G13" s="291"/>
      <c r="H13" s="343"/>
      <c r="I13" s="344"/>
      <c r="J13" s="344"/>
      <c r="K13" s="291"/>
      <c r="L13" s="293"/>
      <c r="M13" s="293"/>
      <c r="N13" s="389"/>
    </row>
    <row r="14" spans="1:14">
      <c r="A14" s="344"/>
      <c r="B14" s="369"/>
      <c r="C14" s="368"/>
      <c r="D14" s="368"/>
      <c r="E14" s="368"/>
      <c r="F14" s="343"/>
      <c r="G14" s="291"/>
      <c r="H14" s="343"/>
      <c r="I14" s="344"/>
      <c r="J14" s="344"/>
      <c r="K14" s="291"/>
      <c r="L14" s="293"/>
      <c r="M14" s="293"/>
      <c r="N14" s="389"/>
    </row>
    <row r="15" spans="1:14">
      <c r="A15" s="344"/>
      <c r="B15" s="369"/>
      <c r="C15" s="368"/>
      <c r="D15" s="368"/>
      <c r="E15" s="368"/>
      <c r="F15" s="343"/>
      <c r="G15" s="291"/>
      <c r="H15" s="343"/>
      <c r="I15" s="344"/>
      <c r="J15" s="344"/>
      <c r="K15" s="291"/>
      <c r="L15" s="293"/>
      <c r="M15" s="293"/>
      <c r="N15" s="389"/>
    </row>
    <row r="16" spans="1:14">
      <c r="A16" s="344"/>
      <c r="B16" s="369"/>
      <c r="C16" s="368"/>
      <c r="D16" s="368"/>
      <c r="E16" s="368"/>
      <c r="F16" s="343"/>
      <c r="G16" s="291"/>
      <c r="H16" s="343"/>
      <c r="I16" s="344"/>
      <c r="J16" s="344"/>
      <c r="K16" s="291"/>
      <c r="L16" s="293"/>
      <c r="M16" s="293"/>
      <c r="N16" s="389"/>
    </row>
    <row r="17" spans="3:5">
      <c r="C17" s="368"/>
      <c r="D17" s="368"/>
      <c r="E17" s="368"/>
    </row>
    <row r="18" spans="3:5">
      <c r="C18" s="368"/>
      <c r="D18" s="368"/>
      <c r="E18" s="368"/>
    </row>
    <row r="19" spans="3:5">
      <c r="C19" s="368"/>
      <c r="D19" s="368"/>
      <c r="E19" s="368"/>
    </row>
    <row r="20" spans="3:5">
      <c r="C20" s="368"/>
      <c r="D20" s="368"/>
      <c r="E20" s="368"/>
    </row>
    <row r="21" spans="3:5">
      <c r="C21" s="368"/>
      <c r="D21" s="368"/>
      <c r="E21" s="368"/>
    </row>
  </sheetData>
  <mergeCells count="1">
    <mergeCell ref="D4: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vt:lpstr>
      <vt:lpstr>Social Media ECVA EiU</vt:lpstr>
      <vt:lpstr>Social Media Other</vt:lpstr>
      <vt:lpstr>Non Social Media</vt:lpstr>
      <vt:lpstr>ECC Payments to Simon Harris</vt:lpstr>
      <vt:lpstr>Onward Payments  Simon Harris</vt:lpstr>
      <vt:lpstr>Emmy McCarthy</vt:lpstr>
      <vt:lpstr>Prince of Wales Pub</vt:lpstr>
      <vt:lpstr>Central Law CIC</vt:lpstr>
      <vt:lpstr>Rob Pilley</vt:lpstr>
      <vt:lpstr>Jon Morter</vt:lpstr>
      <vt:lpstr>Neel Mookerjee</vt:lpstr>
      <vt:lpstr>Anna Harris</vt:lpstr>
      <vt:lpstr>Jonny Searle Consulting Ltd</vt:lpstr>
      <vt:lpstr>Jake Searle</vt:lpstr>
      <vt:lpstr>Better Divorce Course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2024-01-24T13:42:58Z</dcterms:created>
  <dcterms:modified xsi:type="dcterms:W3CDTF">2024-01-24T13:43:06Z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2024-01-24T13:43:04Z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387873c9-a115-4f05-9544-e07a0605a451</vt:lpwstr>
  </property>
  <property fmtid="{D5CDD505-2E9C-101B-9397-08002B2CF9AE}" pid="8" name="MSIP_Label_39d8be9e-c8d9-4b9c-bd40-2c27cc7ea2e6_ContentBits">
    <vt:lpwstr>0</vt:lpwstr>
  </property>
</Properties>
</file>